
<file path=[Content_Types].xml><?xml version="1.0" encoding="utf-8"?>
<Types xmlns="http://schemas.openxmlformats.org/package/2006/content-types">
  <Default Extension="bin" ContentType="application/vnd.openxmlformats-officedocument.spreadsheetml.printerSettings"/>
  <Default Extension="jpeg" ContentType="image/jpeg"/>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codeName="ThisWorkbook"/>
  <mc:AlternateContent xmlns:mc="http://schemas.openxmlformats.org/markup-compatibility/2006">
    <mc:Choice Requires="x15">
      <x15ac:absPath xmlns:x15ac="http://schemas.microsoft.com/office/spreadsheetml/2010/11/ac" url="D:\Aapka Office\Digital Directory\AIFTP 2022\2022\Ravindra Patade\"/>
    </mc:Choice>
  </mc:AlternateContent>
  <xr:revisionPtr revIDLastSave="0" documentId="13_ncr:1_{BA8B4570-DE77-4491-AF4A-639E8C51D9B1}" xr6:coauthVersionLast="47" xr6:coauthVersionMax="47" xr10:uidLastSave="{00000000-0000-0000-0000-000000000000}"/>
  <workbookProtection workbookAlgorithmName="SHA-512" workbookHashValue="LqTikK5RHwIaBlJGj00PtEjfVcq4rAJGa8N952IMFn8vqTsrF4U2U0g4EhcbK6pcfyTQ9lTLAV+Lo63jFyuFog==" workbookSaltValue="gXcpLfzzQVwFiZvsC5ryRg==" workbookSpinCount="100000" lockStructure="1"/>
  <bookViews>
    <workbookView xWindow="-120" yWindow="-120" windowWidth="29040" windowHeight="15840" activeTab="5" xr2:uid="{00000000-000D-0000-FFFF-FFFF00000000}"/>
  </bookViews>
  <sheets>
    <sheet name="AIFTP Directory 2022" sheetId="14" r:id="rId1"/>
    <sheet name="AIFTP Committee Data 2022 " sheetId="8" state="hidden" r:id="rId2"/>
    <sheet name="Message" sheetId="15" r:id="rId3"/>
    <sheet name="How to view" sheetId="19" r:id="rId4"/>
    <sheet name="Index" sheetId="20" r:id="rId5"/>
    <sheet name="Search" sheetId="9" r:id="rId6"/>
    <sheet name="Thanks" sheetId="18" r:id="rId7"/>
  </sheets>
  <externalReferences>
    <externalReference r:id="rId8"/>
    <externalReference r:id="rId9"/>
  </externalReferences>
  <definedNames>
    <definedName name="Additional_Comissioner" localSheetId="1">#REF!</definedName>
    <definedName name="Additional_Comissioner" localSheetId="0">#REF!</definedName>
    <definedName name="Additional_Comissioner" localSheetId="3">#REF!</definedName>
    <definedName name="Additional_Comissioner" localSheetId="4">#REF!</definedName>
    <definedName name="Additional_Comissioner" localSheetId="2">#REF!</definedName>
    <definedName name="Additional_Comissioner" localSheetId="5">#REF!</definedName>
    <definedName name="Additional_Comissioner" localSheetId="6">#REF!</definedName>
    <definedName name="Additional_Comissioner">#REF!</definedName>
    <definedName name="Addl._Commissioner__Apl___1" localSheetId="1">#REF!</definedName>
    <definedName name="Addl._Commissioner__Apl___1" localSheetId="0">#REF!</definedName>
    <definedName name="Addl._Commissioner__Apl___1" localSheetId="3">#REF!</definedName>
    <definedName name="Addl._Commissioner__Apl___1" localSheetId="4">#REF!</definedName>
    <definedName name="Addl._Commissioner__Apl___1" localSheetId="2">#REF!</definedName>
    <definedName name="Addl._Commissioner__Apl___1" localSheetId="5">#REF!</definedName>
    <definedName name="Addl._Commissioner__Apl___1" localSheetId="6">#REF!</definedName>
    <definedName name="Addl._Commissioner__Apl___1">#REF!</definedName>
    <definedName name="Addl._Commissioner__Apl___2" localSheetId="1">#REF!</definedName>
    <definedName name="Addl._Commissioner__Apl___2" localSheetId="0">#REF!</definedName>
    <definedName name="Addl._Commissioner__Apl___2" localSheetId="3">#REF!</definedName>
    <definedName name="Addl._Commissioner__Apl___2" localSheetId="4">#REF!</definedName>
    <definedName name="Addl._Commissioner__Apl___2" localSheetId="2">#REF!</definedName>
    <definedName name="Addl._Commissioner__Apl___2" localSheetId="5">#REF!</definedName>
    <definedName name="Addl._Commissioner__Apl___2" localSheetId="6">#REF!</definedName>
    <definedName name="Addl._Commissioner__Apl___2">#REF!</definedName>
    <definedName name="Addl._Commissioner__Apl___3">#REF!</definedName>
    <definedName name="Alphabets">'[1]GBA DIGITAL DIRECTORY 2021'!$AE$14:$AE$40</definedName>
    <definedName name="Assessment_Khand___1">#REF!</definedName>
    <definedName name="Assessment_Khand___10">#REF!</definedName>
    <definedName name="Assessment_Khand___11">#REF!</definedName>
    <definedName name="Assessment_Khand___12">#REF!</definedName>
    <definedName name="Assessment_Khand___13">#REF!</definedName>
    <definedName name="Assessment_Khand___14">#REF!</definedName>
    <definedName name="Assessment_Khand___2">#REF!</definedName>
    <definedName name="Assessment_Khand___3">#REF!</definedName>
    <definedName name="Assessment_Khand___4">#REF!</definedName>
    <definedName name="Assessment_Khand___5">#REF!</definedName>
    <definedName name="Assessment_Khand___6">#REF!</definedName>
    <definedName name="Assessment_Khand___7">#REF!</definedName>
    <definedName name="Assessment_Khand___8">#REF!</definedName>
    <definedName name="Assessment_Khand___9">#REF!</definedName>
    <definedName name="Assessment_Khand___GBN_1">#REF!</definedName>
    <definedName name="Assessment_Khand___GBN_2">#REF!</definedName>
    <definedName name="Assessment_Khand___GBN_3">#REF!</definedName>
    <definedName name="Deputy_Commissioner__Admin.">#REF!</definedName>
    <definedName name="GZBAD___Member_Tibunal__Bench___1">#REF!</definedName>
    <definedName name="Joint_Commissioner__Corporate____Range__A">#REF!</definedName>
    <definedName name="Joint_Commissioner__Corporate____Range__B">#REF!</definedName>
    <definedName name="Joint_Commissioner__E____Range_A">#REF!</definedName>
    <definedName name="Joint_Commissioner__E____Range_B">#REF!</definedName>
    <definedName name="Joint_Commissioner_Tax_Audit">#REF!</definedName>
    <definedName name="Member_Tibunal__Bench___1">#REF!</definedName>
    <definedName name="Member_Tibunal__Bench___2">#REF!</definedName>
    <definedName name="Mobile_Squad_Range__A__Unit__2">#REF!</definedName>
    <definedName name="Mobile_Squad_Range__A__Unit__6">#REF!</definedName>
    <definedName name="Mobile_Squad_Range__A__Unit_1">#REF!</definedName>
    <definedName name="Mobile_Squad_Range__B__Unit__3">#REF!</definedName>
    <definedName name="Mobile_Squad_Range__B__Unit__4">#REF!</definedName>
    <definedName name="Mobile_Squad_Range__B__Unit__5">#REF!</definedName>
    <definedName name="name">'[2]UPTBA List 2020-22 '!$C$3:$C$200</definedName>
    <definedName name="NOIDA">#REF!</definedName>
    <definedName name="NOIDA___Member_Tibunal__Bench___1">#REF!</definedName>
    <definedName name="Office">#REF!</definedName>
    <definedName name="picture" localSheetId="0">INDEX('[2]UPTBA List 2020-22 '!$B$3:$B$200,MATCH('AIFTP Directory 2022'!#REF!,'[2]UPTBA List 2020-22 '!$C$3:$C$200,0))</definedName>
    <definedName name="picture" localSheetId="3">INDEX('[2]UPTBA List 2020-22 '!$B$3:$B$200,MATCH('How to view'!#REF!,'[2]UPTBA List 2020-22 '!$C$3:$C$200,0))</definedName>
    <definedName name="picture" localSheetId="4">INDEX('[2]UPTBA List 2020-22 '!$B$3:$B$200,MATCH(Index!#REF!,'[2]UPTBA List 2020-22 '!$C$3:$C$200,0))</definedName>
    <definedName name="picture" localSheetId="2">INDEX('[2]UPTBA List 2020-22 '!$B$3:$B$200,MATCH(Message!#REF!,'[2]UPTBA List 2020-22 '!$C$3:$C$200,0))</definedName>
    <definedName name="picture" localSheetId="5">INDEX('[2]UPTBA List 2020-22 '!$B$3:$B$200,MATCH(Search!#REF!,'[2]UPTBA List 2020-22 '!$C$3:$C$200,0))</definedName>
    <definedName name="picture" localSheetId="6">INDEX('[2]UPTBA List 2020-22 '!$B$3:$B$200,MATCH(Thanks!#REF!,'[2]UPTBA List 2020-22 '!$C$3:$C$200,0))</definedName>
    <definedName name="picture">INDEX('[2]UPTBA List 2020-22 '!$B$3:$B$200,MATCH('[2]UPTBA DGTL DIRECTORY 2020-22'!$H$51,'[2]UPTBA List 2020-22 '!$C$3:$C$200,0))</definedName>
    <definedName name="_xlnm.Print_Area" localSheetId="1">'AIFTP Committee Data 2022 '!$A$1:$CY$89</definedName>
    <definedName name="_xlnm.Print_Area" localSheetId="0">'AIFTP Directory 2022'!$A$1:$W$32</definedName>
    <definedName name="_xlnm.Print_Area" localSheetId="3">'How to view'!$A$1:$V$36</definedName>
    <definedName name="_xlnm.Print_Area" localSheetId="4">Index!$A$1:$V$84</definedName>
    <definedName name="_xlnm.Print_Area" localSheetId="2">Message!$A$1:$R$38</definedName>
    <definedName name="_xlnm.Print_Area" localSheetId="5">Search!$A$1:$U$153</definedName>
    <definedName name="_xlnm.Print_Area" localSheetId="6">Thanks!$A$1:$X$38</definedName>
    <definedName name="ps" localSheetId="1">'AIFTP Committee Data 2022 '!$C$10:$C$88</definedName>
    <definedName name="ps">#REF!</definedName>
    <definedName name="Region" localSheetId="1">#REF!</definedName>
    <definedName name="Region" localSheetId="0">#REF!</definedName>
    <definedName name="Region" localSheetId="3">#REF!</definedName>
    <definedName name="Region" localSheetId="4">#REF!</definedName>
    <definedName name="Region" localSheetId="2">#REF!</definedName>
    <definedName name="Region" localSheetId="5">#REF!</definedName>
    <definedName name="Region" localSheetId="6">#REF!</definedName>
    <definedName name="Region">#REF!</definedName>
    <definedName name="S.I.B_Range__A" localSheetId="1">#REF!</definedName>
    <definedName name="S.I.B_Range__A" localSheetId="0">#REF!</definedName>
    <definedName name="S.I.B_Range__A" localSheetId="3">#REF!</definedName>
    <definedName name="S.I.B_Range__A" localSheetId="4">#REF!</definedName>
    <definedName name="S.I.B_Range__A" localSheetId="2">#REF!</definedName>
    <definedName name="S.I.B_Range__A" localSheetId="5">#REF!</definedName>
    <definedName name="S.I.B_Range__A" localSheetId="6">#REF!</definedName>
    <definedName name="S.I.B_Range__A">#REF!</definedName>
    <definedName name="S.I.B_Range__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M31" i="18" l="1"/>
  <c r="C31" i="18"/>
  <c r="C33" i="18"/>
  <c r="C29" i="18"/>
  <c r="N34" i="15"/>
  <c r="K34" i="15"/>
  <c r="T8" i="15"/>
  <c r="H34" i="15"/>
  <c r="L35" i="18"/>
  <c r="M33" i="19"/>
  <c r="M32" i="19"/>
  <c r="I32" i="19"/>
  <c r="C32" i="19"/>
  <c r="T4" i="18"/>
  <c r="U7" i="14"/>
  <c r="H142" i="9"/>
  <c r="H136" i="9"/>
  <c r="H130" i="9"/>
  <c r="H124" i="9"/>
  <c r="H118" i="9"/>
  <c r="H112" i="9"/>
  <c r="H106" i="9"/>
  <c r="H100" i="9"/>
  <c r="H94" i="9"/>
  <c r="H88" i="9"/>
  <c r="H82" i="9"/>
  <c r="H76" i="9"/>
  <c r="H70" i="9"/>
  <c r="H64" i="9"/>
  <c r="H58" i="9"/>
  <c r="H52" i="9"/>
  <c r="H46" i="9"/>
  <c r="H40" i="9"/>
  <c r="H34" i="9"/>
  <c r="H28" i="9"/>
  <c r="H27" i="9"/>
  <c r="T8" i="9"/>
  <c r="F19" i="9" s="1"/>
  <c r="H145" i="9"/>
  <c r="K144" i="9" s="1"/>
  <c r="H143" i="9"/>
  <c r="H144" i="9" s="1"/>
  <c r="H141" i="9"/>
  <c r="D141" i="9"/>
  <c r="H139" i="9"/>
  <c r="K138" i="9" s="1"/>
  <c r="H137" i="9"/>
  <c r="N138" i="9" s="1"/>
  <c r="H135" i="9"/>
  <c r="D135" i="9"/>
  <c r="H133" i="9"/>
  <c r="K132" i="9" s="1"/>
  <c r="H131" i="9"/>
  <c r="N132" i="9" s="1"/>
  <c r="H129" i="9"/>
  <c r="D129" i="9"/>
  <c r="H127" i="9"/>
  <c r="K126" i="9" s="1"/>
  <c r="H125" i="9"/>
  <c r="H126" i="9" s="1"/>
  <c r="H123" i="9"/>
  <c r="D123" i="9"/>
  <c r="H121" i="9"/>
  <c r="K120" i="9" s="1"/>
  <c r="H119" i="9"/>
  <c r="N120" i="9" s="1"/>
  <c r="H115" i="9"/>
  <c r="K114" i="9" s="1"/>
  <c r="H113" i="9"/>
  <c r="N114" i="9" s="1"/>
  <c r="H117" i="9"/>
  <c r="D117" i="9"/>
  <c r="H111" i="9"/>
  <c r="D111" i="9"/>
  <c r="H109" i="9"/>
  <c r="K108" i="9" s="1"/>
  <c r="H107" i="9"/>
  <c r="N108" i="9" s="1"/>
  <c r="H105" i="9"/>
  <c r="D105" i="9"/>
  <c r="H103" i="9"/>
  <c r="K102" i="9" s="1"/>
  <c r="H101" i="9"/>
  <c r="H102" i="9" s="1"/>
  <c r="H99" i="9"/>
  <c r="D99" i="9"/>
  <c r="H97" i="9"/>
  <c r="K96" i="9" s="1"/>
  <c r="H95" i="9"/>
  <c r="N96" i="9" s="1"/>
  <c r="H93" i="9"/>
  <c r="D93" i="9"/>
  <c r="H91" i="9"/>
  <c r="K90" i="9" s="1"/>
  <c r="H89" i="9"/>
  <c r="N90" i="9" s="1"/>
  <c r="H87" i="9"/>
  <c r="D87" i="9"/>
  <c r="H85" i="9"/>
  <c r="K84" i="9" s="1"/>
  <c r="H83" i="9"/>
  <c r="H84" i="9" s="1"/>
  <c r="H81" i="9"/>
  <c r="D81" i="9"/>
  <c r="H79" i="9"/>
  <c r="K78" i="9" s="1"/>
  <c r="H77" i="9"/>
  <c r="N78" i="9" s="1"/>
  <c r="H75" i="9"/>
  <c r="D75" i="9"/>
  <c r="H73" i="9"/>
  <c r="K72" i="9" s="1"/>
  <c r="H71" i="9"/>
  <c r="N72" i="9" s="1"/>
  <c r="H69" i="9"/>
  <c r="D69" i="9"/>
  <c r="H67" i="9"/>
  <c r="K66" i="9" s="1"/>
  <c r="H65" i="9"/>
  <c r="H66" i="9" s="1"/>
  <c r="H63" i="9"/>
  <c r="D63" i="9"/>
  <c r="H61" i="9"/>
  <c r="K60" i="9" s="1"/>
  <c r="H59" i="9"/>
  <c r="H60" i="9" s="1"/>
  <c r="H57" i="9"/>
  <c r="D57" i="9"/>
  <c r="H55" i="9"/>
  <c r="K54" i="9" s="1"/>
  <c r="H53" i="9"/>
  <c r="N54" i="9" s="1"/>
  <c r="H51" i="9"/>
  <c r="D51" i="9"/>
  <c r="H49" i="9"/>
  <c r="K48" i="9" s="1"/>
  <c r="H47" i="9"/>
  <c r="H48" i="9" s="1"/>
  <c r="H45" i="9"/>
  <c r="D45" i="9"/>
  <c r="H43" i="9"/>
  <c r="K42" i="9" s="1"/>
  <c r="H41" i="9"/>
  <c r="H42" i="9" s="1"/>
  <c r="H39" i="9"/>
  <c r="D39" i="9"/>
  <c r="H35" i="9"/>
  <c r="N36" i="9" s="1"/>
  <c r="H33" i="9"/>
  <c r="D33" i="9"/>
  <c r="H31" i="9"/>
  <c r="K30" i="9" s="1"/>
  <c r="H29" i="9"/>
  <c r="N30" i="9" s="1"/>
  <c r="D27" i="9"/>
  <c r="H37" i="9"/>
  <c r="K36" i="9" s="1"/>
  <c r="D25" i="9"/>
  <c r="M33" i="18"/>
  <c r="M29" i="18"/>
  <c r="H72" i="9" l="1"/>
  <c r="N66" i="9"/>
  <c r="N42" i="9"/>
  <c r="H132" i="9"/>
  <c r="N126" i="9"/>
  <c r="H138" i="9"/>
  <c r="H36" i="9"/>
  <c r="H90" i="9"/>
  <c r="H30" i="9"/>
  <c r="H78" i="9"/>
  <c r="H54" i="9"/>
  <c r="N102" i="9"/>
  <c r="N84" i="9"/>
  <c r="H120" i="9"/>
  <c r="N60" i="9"/>
  <c r="N144" i="9"/>
  <c r="H96" i="9"/>
  <c r="N48" i="9"/>
  <c r="H108" i="9"/>
  <c r="H114" i="9"/>
</calcChain>
</file>

<file path=xl/sharedStrings.xml><?xml version="1.0" encoding="utf-8"?>
<sst xmlns="http://schemas.openxmlformats.org/spreadsheetml/2006/main" count="6798" uniqueCount="1795">
  <si>
    <t>S.L.</t>
  </si>
  <si>
    <t>Photo</t>
  </si>
  <si>
    <t>Search</t>
  </si>
  <si>
    <t>Contact No.</t>
  </si>
  <si>
    <t/>
  </si>
  <si>
    <t xml:space="preserve">NOIDA - </t>
  </si>
  <si>
    <t>Mobile</t>
  </si>
  <si>
    <t>:</t>
  </si>
  <si>
    <t>Hello Sir… How are you ?</t>
  </si>
  <si>
    <t>E-mail. id</t>
  </si>
  <si>
    <t>Address</t>
  </si>
  <si>
    <t>Committee Name</t>
  </si>
  <si>
    <t xml:space="preserve">POST </t>
  </si>
  <si>
    <t>Name</t>
  </si>
  <si>
    <t>Constitution Committee</t>
  </si>
  <si>
    <t>Member</t>
  </si>
  <si>
    <t>E-mail.Id</t>
  </si>
  <si>
    <t>Compiled by:- Munish Gandhi</t>
  </si>
  <si>
    <t>Agra</t>
  </si>
  <si>
    <t>All India Federation of Tax Practitioners</t>
  </si>
  <si>
    <t>AIFTP Committee Data 2022</t>
  </si>
  <si>
    <t>Treasurer</t>
  </si>
  <si>
    <t>Advisor</t>
  </si>
  <si>
    <t>AIFTP Journal (Editorial Board)</t>
  </si>
  <si>
    <t>Indirect Tax (GST) Representation Committee</t>
  </si>
  <si>
    <t>International Study Tour Committee</t>
  </si>
  <si>
    <t>ITAT Bar Associations’ Co-ordination Committee</t>
  </si>
  <si>
    <t>Membership Development Committee</t>
  </si>
  <si>
    <t>Publication Committee</t>
  </si>
  <si>
    <t>Chair Person</t>
  </si>
  <si>
    <t>Editor</t>
  </si>
  <si>
    <t>Associate Editor</t>
  </si>
  <si>
    <t>AIFTP Journal Committee</t>
  </si>
  <si>
    <t>AIFTP Times Committee</t>
  </si>
  <si>
    <t>Awards Committee</t>
  </si>
  <si>
    <t>Direct Tax Representation Committee</t>
  </si>
  <si>
    <t>Directory Committee</t>
  </si>
  <si>
    <t>Chairman / Editor</t>
  </si>
  <si>
    <t>plbansal49@gmail.com</t>
  </si>
  <si>
    <t>ashokkchandak@gmail.com</t>
  </si>
  <si>
    <t>gopal_kandarapa@yahoo.com</t>
  </si>
  <si>
    <t>ajaysingh.legal@gmail.com</t>
  </si>
  <si>
    <t>sandeepsharma1955@gmail.com</t>
  </si>
  <si>
    <t>cbtc@mtnl.net.in, cb@cbtclaw.in</t>
  </si>
  <si>
    <t>nishit.gandhi.ca@gmail.com</t>
  </si>
  <si>
    <t>kvanjara51@gmail.com</t>
  </si>
  <si>
    <t>pradip.kapasi@gmail.com</t>
  </si>
  <si>
    <t>COVID Relief Committee</t>
  </si>
  <si>
    <t>Disciplinary / Whatsapp / Telegram Group Management Committee</t>
  </si>
  <si>
    <t>Public / Media Relations Committee</t>
  </si>
  <si>
    <t>Social Responsibility Committee</t>
  </si>
  <si>
    <t>Virtual / Technical / Website Committee</t>
  </si>
  <si>
    <t>ZONAL CHAIRMEN</t>
  </si>
  <si>
    <t>Indirect Tax Journal Committee</t>
  </si>
  <si>
    <t>Statutory and Taxation Compliance Committee</t>
  </si>
  <si>
    <t>Chairman</t>
  </si>
  <si>
    <t>camiteshkotecha@gmail.com</t>
  </si>
  <si>
    <t>Convenor</t>
  </si>
  <si>
    <t>dkbapat2002@yahoo.co.in</t>
  </si>
  <si>
    <t>kuntalparikh23@gmail.com</t>
  </si>
  <si>
    <t>sandeepgoyal@sgalaw.in</t>
  </si>
  <si>
    <t>vpgco@vpgco.com</t>
  </si>
  <si>
    <t>gandhiassociates_dk@yahoo.com, advocatedkgandhi@gmail.com</t>
  </si>
  <si>
    <t>pankajghiyajaipur@gmail.com</t>
  </si>
  <si>
    <t>cajamuna@gmail.com</t>
  </si>
  <si>
    <t>info@kewalramani.in</t>
  </si>
  <si>
    <t>Janak.vaghani1@gmail.com</t>
  </si>
  <si>
    <t>ksalegal@gmail.com</t>
  </si>
  <si>
    <t>bbpatelandco@yahoo.com</t>
  </si>
  <si>
    <t>dcmaliadvocate@yahoo.com</t>
  </si>
  <si>
    <t>nggarg04@gmail.com</t>
  </si>
  <si>
    <t>siddeshwar@sduca.com</t>
  </si>
  <si>
    <t>jagdish@nankanis.com</t>
  </si>
  <si>
    <t>chetiasuman@gmail.com</t>
  </si>
  <si>
    <t>snslawoffices@yahoo.com</t>
  </si>
  <si>
    <t>vivagarwal01@gmail.com</t>
  </si>
  <si>
    <t>ashukla_advocate@rediffmail.com</t>
  </si>
  <si>
    <t>vipulbjoshi@gmail.com</t>
  </si>
  <si>
    <t>rajeshmehta_indore@yahoo.com</t>
  </si>
  <si>
    <t>Mentor</t>
  </si>
  <si>
    <t>purohitganesh@gmail.com</t>
  </si>
  <si>
    <t>adityatosniwal@gmail.com</t>
  </si>
  <si>
    <t>chandgg1@gmail.com</t>
  </si>
  <si>
    <t xml:space="preserve">rajendrasodani@gmail.com </t>
  </si>
  <si>
    <t>shantnugupta@gmail.com</t>
  </si>
  <si>
    <t>scbaid1949@gmail.com</t>
  </si>
  <si>
    <t>asitdash2103@yahoo.com</t>
  </si>
  <si>
    <t>arvindadv1@yahoo.com</t>
  </si>
  <si>
    <t>vipingarg@vgnc.in</t>
  </si>
  <si>
    <t>camkagarwala@gmail.com</t>
  </si>
  <si>
    <t>npjainadv@gmail.com</t>
  </si>
  <si>
    <t>gargieyas@gmail.com</t>
  </si>
  <si>
    <t>guptam_k@yahoo.co.in</t>
  </si>
  <si>
    <t>poddarlawchambers@gmail.com</t>
  </si>
  <si>
    <t>piyushkamaldelhi@gmail.com</t>
  </si>
  <si>
    <t>223539@gmail.com</t>
  </si>
  <si>
    <r>
      <rPr>
        <sz val="11"/>
        <rFont val="Calibri"/>
        <family val="2"/>
      </rPr>
      <t>Chairman</t>
    </r>
  </si>
  <si>
    <r>
      <rPr>
        <sz val="11"/>
        <rFont val="Calibri"/>
        <family val="2"/>
      </rPr>
      <t>ratangoyal1@gmail.com</t>
    </r>
  </si>
  <si>
    <t>adv.jitendramishra@gmail.com</t>
  </si>
  <si>
    <t>satishgupta1004@gmail.com</t>
  </si>
  <si>
    <t>skadv2008@yahoo.com</t>
  </si>
  <si>
    <r>
      <rPr>
        <sz val="11"/>
        <rFont val="Calibri"/>
        <family val="2"/>
      </rPr>
      <t>Ex-Officio</t>
    </r>
  </si>
  <si>
    <r>
      <rPr>
        <sz val="11"/>
        <rFont val="Calibri"/>
        <family val="2"/>
      </rPr>
      <t>gandhiassociates_dk@yahoo.com,</t>
    </r>
    <r>
      <rPr>
        <sz val="11"/>
        <rFont val="Times New Roman"/>
        <family val="1"/>
      </rPr>
      <t xml:space="preserve"> </t>
    </r>
    <r>
      <rPr>
        <sz val="11"/>
        <rFont val="Calibri"/>
        <family val="2"/>
      </rPr>
      <t>advocatedkgandhi@gmail.com</t>
    </r>
  </si>
  <si>
    <r>
      <rPr>
        <sz val="11"/>
        <rFont val="Calibri"/>
        <family val="2"/>
      </rPr>
      <t>pankajghiyajaipur@gmail.com</t>
    </r>
  </si>
  <si>
    <r>
      <rPr>
        <sz val="11"/>
        <rFont val="Calibri"/>
        <family val="2"/>
      </rPr>
      <t>info@kewalramani.in</t>
    </r>
  </si>
  <si>
    <r>
      <rPr>
        <sz val="11"/>
        <rFont val="Calibri"/>
        <family val="2"/>
      </rPr>
      <t>Convenor</t>
    </r>
  </si>
  <si>
    <r>
      <rPr>
        <sz val="11"/>
        <rFont val="Calibri"/>
        <family val="2"/>
      </rPr>
      <t>kckaushik@gmail.com</t>
    </r>
  </si>
  <si>
    <r>
      <rPr>
        <sz val="11"/>
        <rFont val="Calibri"/>
        <family val="2"/>
      </rPr>
      <t>mukuladv@hotmail.com</t>
    </r>
  </si>
  <si>
    <t>snprasadandco@gmail.com</t>
  </si>
  <si>
    <r>
      <rPr>
        <sz val="11"/>
        <rFont val="Calibri"/>
        <family val="2"/>
      </rPr>
      <t>rajbhawan@yahoo.com</t>
    </r>
  </si>
  <si>
    <t>avskrishnamohan@yahoo.com</t>
  </si>
  <si>
    <t>anandpasari17@gmail.com</t>
  </si>
  <si>
    <t>arunca@knjainco.com</t>
  </si>
  <si>
    <t>arvindjiiadv@gmail.com</t>
  </si>
  <si>
    <t>brijyotsana.vns@gmail.com</t>
  </si>
  <si>
    <t>dharmendraca2009@gmail.com</t>
  </si>
  <si>
    <t>ggupta.ca@gmail.com</t>
  </si>
  <si>
    <t>chhuganiharesh@gmail.com</t>
  </si>
  <si>
    <t>jyoti.adv@gmail.com</t>
  </si>
  <si>
    <t>manoj_nahata2003@yahoo.com</t>
  </si>
  <si>
    <t>johnjacobsingh@gmail.com</t>
  </si>
  <si>
    <t>raginee@gmail.com</t>
  </si>
  <si>
    <t xml:space="preserve">rameshjena2009@gmail.com </t>
  </si>
  <si>
    <t xml:space="preserve">samastan_d@rediffmail.com </t>
  </si>
  <si>
    <t>suniltalreja27@gmail.com</t>
  </si>
  <si>
    <t>tarun@tka.org.in</t>
  </si>
  <si>
    <t>yash_5499@yahoo.com</t>
  </si>
  <si>
    <t>Click to Call</t>
  </si>
  <si>
    <t>tel:</t>
  </si>
  <si>
    <t>Click to Email</t>
  </si>
  <si>
    <t>mailto:</t>
  </si>
  <si>
    <t>Click To WhatsApp</t>
  </si>
  <si>
    <t>https://wa.me/</t>
  </si>
  <si>
    <t>Click</t>
  </si>
  <si>
    <t>E</t>
  </si>
  <si>
    <t>THICKS</t>
  </si>
  <si>
    <t>DUCATION</t>
  </si>
  <si>
    <t>XCELLENCE</t>
  </si>
  <si>
    <t>for e - mail</t>
  </si>
  <si>
    <t>Namaskar / Hello  Sir,        How are you ?                          May I call you now ?       Regards</t>
  </si>
  <si>
    <t>for whatsapp</t>
  </si>
  <si>
    <t>Message draft</t>
  </si>
  <si>
    <t>(An Association of Advocates, Chartered Accountants and Tax Practitioners of India)</t>
  </si>
  <si>
    <t>pankajghiyajaipur@gmail.cm</t>
  </si>
  <si>
    <t xml:space="preserve">rattanadvocates@gmail.com </t>
  </si>
  <si>
    <t>santjai@rediffmail.com</t>
  </si>
  <si>
    <t xml:space="preserve">jolly0450@yahoo.com </t>
  </si>
  <si>
    <r>
      <rPr>
        <sz val="11"/>
        <rFont val="Calibri"/>
        <family val="2"/>
      </rPr>
      <t>Secretary General</t>
    </r>
  </si>
  <si>
    <r>
      <rPr>
        <sz val="11"/>
        <rFont val="Calibri"/>
        <family val="2"/>
      </rPr>
      <t>Treasurer</t>
    </r>
  </si>
  <si>
    <t>Joint Secretary</t>
  </si>
  <si>
    <t>taxationlawyer@yahoo.com</t>
  </si>
  <si>
    <t>chiragnp7@gmail.com</t>
  </si>
  <si>
    <t>modhsons@gmail.com</t>
  </si>
  <si>
    <t>advocaterakesh@gmail.com</t>
  </si>
  <si>
    <t>Today's Date</t>
  </si>
  <si>
    <t>Digital Directory 2022</t>
  </si>
  <si>
    <t>National President</t>
  </si>
  <si>
    <t>gandhiassociates_dk@yahoo.com</t>
  </si>
  <si>
    <t>Deputy President</t>
  </si>
  <si>
    <t xml:space="preserve">Imm. Past President </t>
  </si>
  <si>
    <t>sai9malladi@yahoo.com</t>
  </si>
  <si>
    <t>Current Office Bearers 2022</t>
  </si>
  <si>
    <t>National Executive Committee (NEC) 2022</t>
  </si>
  <si>
    <t>Message</t>
  </si>
  <si>
    <t>Index</t>
  </si>
  <si>
    <t>Thanks</t>
  </si>
  <si>
    <t>Thanks to all for viewing it patiently</t>
  </si>
  <si>
    <t xml:space="preserve">click for </t>
  </si>
  <si>
    <t>How to view</t>
  </si>
  <si>
    <t>Home</t>
  </si>
  <si>
    <t>Respected All,</t>
  </si>
  <si>
    <t>By clicking any of above you can find your desired page from where you will find the relevent information .</t>
  </si>
  <si>
    <t>Most Important</t>
  </si>
  <si>
    <t>Thanks,</t>
  </si>
  <si>
    <t>namaskargsmile@gmail.com</t>
  </si>
  <si>
    <t>Hello Sir,  … How are you ?</t>
  </si>
  <si>
    <r>
      <t xml:space="preserve">National </t>
    </r>
    <r>
      <rPr>
        <sz val="11"/>
        <rFont val="Calibri"/>
        <family val="2"/>
      </rPr>
      <t>President</t>
    </r>
  </si>
  <si>
    <t xml:space="preserve">                 Adv.</t>
  </si>
  <si>
    <t xml:space="preserve">The file has been prepared in .xlsx format and to view this in Android phone, Microsoft Office Application must be installed in your Handset through play store. </t>
  </si>
  <si>
    <t>For the easment a video file is being shared with you for your convience. Hope you enjoy.</t>
  </si>
  <si>
    <t>D. K. Gandhi</t>
  </si>
  <si>
    <t xml:space="preserve">Go to Data 2022 </t>
  </si>
  <si>
    <t>Go to Search</t>
  </si>
  <si>
    <t>Bengaluru</t>
  </si>
  <si>
    <r>
      <rPr>
        <sz val="11"/>
        <rFont val="Calibri"/>
        <family val="2"/>
        <scheme val="minor"/>
      </rPr>
      <t>9435196888
9376125888
9425945781
9419115927</t>
    </r>
  </si>
  <si>
    <t>Lucknow</t>
  </si>
  <si>
    <r>
      <rPr>
        <u/>
        <sz val="10"/>
        <color theme="10"/>
        <rFont val="Times New Roman"/>
        <family val="1"/>
      </rPr>
      <t xml:space="preserve">sbajpai@satyam.net.in </t>
    </r>
  </si>
  <si>
    <t>ajaysariya@gmail.com</t>
  </si>
  <si>
    <t>poojagoel.adv@gmail.com</t>
  </si>
  <si>
    <t>baruahpritam@gmail.com</t>
  </si>
  <si>
    <t>khera.rimika@gmail.com</t>
  </si>
  <si>
    <t>bhatiav68@gmail.com</t>
  </si>
  <si>
    <r>
      <rPr>
        <sz val="11"/>
        <rFont val="Calibri"/>
        <family val="2"/>
      </rPr>
      <t>santjai@rediffmail.com</t>
    </r>
  </si>
  <si>
    <t>asimzafaradvocate@hotmail.com</t>
  </si>
  <si>
    <t>atamteck@gmail.com</t>
  </si>
  <si>
    <t>blbatra@gmail.com</t>
  </si>
  <si>
    <t>rnkgautam@gmail.com</t>
  </si>
  <si>
    <t xml:space="preserve">sandeepjaipur27@gmail.com </t>
  </si>
  <si>
    <t>varinder_adv@yahoo.com</t>
  </si>
  <si>
    <r>
      <rPr>
        <sz val="11"/>
        <rFont val="Calibri"/>
        <family val="2"/>
      </rPr>
      <t>sampath@iyenngar.co.in</t>
    </r>
  </si>
  <si>
    <t>Vice Chairperson</t>
  </si>
  <si>
    <r>
      <rPr>
        <sz val="11"/>
        <rFont val="Calibri"/>
        <family val="2"/>
      </rPr>
      <t>vipulbjoshi@gmail.com</t>
    </r>
  </si>
  <si>
    <r>
      <rPr>
        <sz val="11"/>
        <rFont val="Calibri"/>
        <family val="2"/>
      </rPr>
      <t>Vice Chairmen</t>
    </r>
  </si>
  <si>
    <t>ajaywadhwa@hotmail.com</t>
  </si>
  <si>
    <t>ved.jain@vedjainassociates.com</t>
  </si>
  <si>
    <r>
      <rPr>
        <sz val="11"/>
        <rFont val="Calibri"/>
        <family val="2"/>
      </rPr>
      <t>vpgco@vpgco.com</t>
    </r>
  </si>
  <si>
    <t>cmshah@cmshah.com</t>
  </si>
  <si>
    <t>pandey_akpandey@rediffmail.com</t>
  </si>
  <si>
    <t>gbaskaradvocate@gmail.com</t>
  </si>
  <si>
    <t>080-22875082</t>
  </si>
  <si>
    <t>padamkhincha@gmail.com</t>
  </si>
  <si>
    <t>hirorai@rediffmail.com</t>
  </si>
  <si>
    <t>devdas.kc@gmail.com</t>
  </si>
  <si>
    <t xml:space="preserve">gopal_kandarpa@yahoo.com </t>
  </si>
  <si>
    <t>kishoredewani@gmail.com</t>
  </si>
  <si>
    <t>jpshah12@ymail.com</t>
  </si>
  <si>
    <t>manojmoryani@rediffmail.com</t>
  </si>
  <si>
    <t xml:space="preserve">drdaniellawyer@gmail.com </t>
  </si>
  <si>
    <t>chopraassoc@gmail.com</t>
  </si>
  <si>
    <t>pyvaidya@rediffmail.com</t>
  </si>
  <si>
    <t>rajan.vora@in.ey.com</t>
  </si>
  <si>
    <t>advocaterjoshi@gmail.com</t>
  </si>
  <si>
    <t>sdsanjayasg@gmail.com</t>
  </si>
  <si>
    <t>sndivatia@hotmail.com</t>
  </si>
  <si>
    <t>samirjani@yahoo.co.in</t>
  </si>
  <si>
    <t>sashankdundu@gmail.com</t>
  </si>
  <si>
    <t>shettysubhash@gmail.com</t>
  </si>
  <si>
    <t>sunilmotilala@smltaxchamber.com</t>
  </si>
  <si>
    <t>vsjayakumar1986@yahoo.co.in</t>
  </si>
  <si>
    <r>
      <rPr>
        <sz val="11"/>
        <rFont val="Calibri"/>
        <family val="2"/>
      </rPr>
      <t>c.basudeb@yahoo.in</t>
    </r>
  </si>
  <si>
    <t>swamijifive@gmail.com</t>
  </si>
  <si>
    <t>cadheerajborad@gmail.com</t>
  </si>
  <si>
    <t>suri_423@yahoo.com</t>
  </si>
  <si>
    <t>advnripendrasingh@gmail.com</t>
  </si>
  <si>
    <t>sarojparidaadvocates@gmail.com</t>
  </si>
  <si>
    <r>
      <rPr>
        <sz val="11"/>
        <rFont val="Calibri"/>
        <family val="2"/>
      </rPr>
      <t>adv_sanjay_31@yahoo.co.in</t>
    </r>
  </si>
  <si>
    <r>
      <rPr>
        <sz val="11"/>
        <rFont val="Calibri"/>
        <family val="2"/>
      </rPr>
      <t>ujjainitr@gmail.com</t>
    </r>
  </si>
  <si>
    <t>amindipakandco@yahoo.com</t>
  </si>
  <si>
    <t>koushiksukoushal@gmail.com</t>
  </si>
  <si>
    <t>sanjaysureka_ghy@rediffmail.com</t>
  </si>
  <si>
    <t>vishalsharma_adv@yahoo.in</t>
  </si>
  <si>
    <r>
      <rPr>
        <sz val="11"/>
        <rFont val="Calibri"/>
        <family val="2"/>
      </rPr>
      <t>nikita.badheka@gmail.com</t>
    </r>
  </si>
  <si>
    <r>
      <rPr>
        <sz val="11"/>
        <rFont val="Calibri"/>
        <family val="2"/>
      </rPr>
      <t>shashi.bekal@outlook.com</t>
    </r>
  </si>
  <si>
    <t>amarmanne9@gmail.com</t>
  </si>
  <si>
    <r>
      <rPr>
        <sz val="11"/>
        <rFont val="Calibri"/>
        <family val="2"/>
      </rPr>
      <t>anupmadev@gmail.com</t>
    </r>
  </si>
  <si>
    <t>anagha2963@yahoo.co.in</t>
  </si>
  <si>
    <t>rattanadvocates@gmail.com</t>
  </si>
  <si>
    <t>rajbhawan@yahoo.com</t>
  </si>
  <si>
    <t>aanchalkapoor_ca@yahoo.com</t>
  </si>
  <si>
    <t xml:space="preserve">goyalamit@gmail.com </t>
  </si>
  <si>
    <t>anujbansal@vpgco.com</t>
  </si>
  <si>
    <t>ashok.kadam1959@rediff.com</t>
  </si>
  <si>
    <t>cadeepakkhandelwal@yahoo.com</t>
  </si>
  <si>
    <t>caishaanpatkar@gmail.com</t>
  </si>
  <si>
    <t>badheka.parth@gmail.com</t>
  </si>
  <si>
    <t>casaurabhsodani@gmail.com</t>
  </si>
  <si>
    <t>varnicanigam@gmail.com</t>
  </si>
  <si>
    <t>ITAT Bar Associations’ Co-ordination Committee (Members A - B)</t>
  </si>
  <si>
    <t>ITAT Bar Associations’ Co-ordination Committee  (Members B - S)</t>
  </si>
  <si>
    <t>ITAT Bar Associations’ Co-ordination Committee (Members S - Z)</t>
  </si>
  <si>
    <t>Welcome Everyone</t>
  </si>
  <si>
    <t>10, Ganesh Colony, Bhairav Path, Opp. Soni Hospital,  Jawaharlal Nehru Road, Jaipur Rajasthan 302004</t>
  </si>
  <si>
    <t xml:space="preserve">202, H. P. Chambers, 2nd Floor, Beside Shree Gopal Complex, Kutchery Road, Ranchi, Jharkhand 834001 </t>
  </si>
  <si>
    <t>23, Sandhya Enclave, Magitha Road, Amritsar Punjab 143001</t>
  </si>
  <si>
    <t>6th Floor, ‘Trade Centre’, #2914, Race Course Road, Bengaluru Karnataka 560001</t>
  </si>
  <si>
    <t>1st Floor, Rachana Classic, 78, Abhyankar Nagar, Opp. Indian Oil Petrol Pump, Nagpur, Maharashtra 440010</t>
  </si>
  <si>
    <t>S8/ 109 – G, Amrit Villa, Behind Income Tax Office, M. A. Road, Varanasi 221002</t>
  </si>
  <si>
    <t>js5900@rediffmail.com</t>
  </si>
  <si>
    <t>108 / 109, Paradise Tower, Gokhale Road, Naupada, Thane, Maharashtra 400602</t>
  </si>
  <si>
    <t>48-8-19/16, Flat #306, Sampath Enclave, 1st Street, Dwarka Nagar, Visakhapatnam 530016</t>
  </si>
  <si>
    <t xml:space="preserve">B/303, 3rd Floor, Shiv Ashish Cosmopolitan CHS Ltd., Plot No. 66, S. V. Road, Nr. ICICI Bank, Andheri (W), Mumbai 400058 </t>
  </si>
  <si>
    <t>Santosh Villa, Near Sardar Patel Overbridge, Garharoor, Jabalpur Madhya Pradesh  482002</t>
  </si>
  <si>
    <t>C-1, Suchita Complex, Ambedkar Marg, Ghaziabad 201001</t>
  </si>
  <si>
    <t>32, Metcalfe Street, 1st Floor, Kolkata 700013</t>
  </si>
  <si>
    <t>G-1, Vishwa Apptt. 3, Shankaracharya Marg, Civil Lines, Delhi - 110054</t>
  </si>
  <si>
    <t>205, Ghatate Chambers, Panchsheel Square, Nagpur 440012</t>
  </si>
  <si>
    <t>1-C, First Floor, Court Chambers, Sir Vithaldas Thackersey Marg, 35, New Marine Lines, Mumbai 400020</t>
  </si>
  <si>
    <t>201/A-15, Devika Chamber, RDC, Raj Nagar, Ghaziabad 201001</t>
  </si>
  <si>
    <t>9818180701
9818180701</t>
  </si>
  <si>
    <t>206, 2nd Floor, Adamji Building, 413, Narshi Natha Street, Katha Bazar, Masjid Bunder, Mumbai 400009</t>
  </si>
  <si>
    <t>Chamber 2, Cosmos Trade Place, Khatau Building, Opp. BSE, Fort, Mumbai - 400001</t>
  </si>
  <si>
    <t>307, Vardhaman Chambers, 17-G, Cawasji Patel Street, Fort, Mumbai 400001</t>
  </si>
  <si>
    <t>1 &amp; 3, KesarKunj, 405, Telang Road, Matunga (C. Rly) Mumbai 400019</t>
  </si>
  <si>
    <t>C/o. Providental Properties Pvt. Ltd., 808, Arcadia, NCPA Marg, 195, Nariman Point, Mumbai 400020</t>
  </si>
  <si>
    <t>KSA Legal Chambers, East-West Building, 2nd Floor, 49-55, Bombay Samachar Marg, Fort, Mumbai 400001</t>
  </si>
  <si>
    <t>jadhavneelam_10@yahoo.co.in</t>
  </si>
  <si>
    <t>B/2/10, Laxmi Niwas, J. K. Sawant Marg, Matunga (W), Mumbai 400016</t>
  </si>
  <si>
    <t>18, Sundervan Society, Near Saket Society, Vastrapur, Ahmedabad 380009</t>
  </si>
  <si>
    <t xml:space="preserve">Co-Op. Member 501, Ansal Bhawan, 16, K. G. Marg  New Delhi 110001 </t>
  </si>
  <si>
    <t>16, RDC Duplex, Raj Nagar, Ghaziabad 201001</t>
  </si>
  <si>
    <t>10, Ganesh Colony, Bhairav Path, Opp. Soni Hospital, Jawaharlal Nehru Road, Jaipur 302004</t>
  </si>
  <si>
    <t>108 / 109, Paradise Tower, Gokhale Road, Naupada, Thane 400602</t>
  </si>
  <si>
    <t>KSA Legal Chambers East-West Building, 2nd Floor, 49-55, Bombay SamacharMarg, Fort, Mumbai 400023</t>
  </si>
  <si>
    <t>1, Chanakya Path, G. S. Road, Guwahati 781005</t>
  </si>
  <si>
    <t>9864020679, 9435009811</t>
  </si>
  <si>
    <t>drashoksaraf@gmail.com, immediatepastpresident@gmail.com</t>
  </si>
  <si>
    <t xml:space="preserve">Flat - 2B, Saptarsi, 304, P. Majumder Road, Green Park Kolkata 700078 </t>
  </si>
  <si>
    <t>achintya_bhattacharjee@hotmail.com</t>
  </si>
  <si>
    <t>B. B. Patel &amp; Company 101-A, Mangalmurti Apartment, B/H. New Alka Restaurant, R. C. Dutt Road, Alkapuri Vadodara, Gujrat 390007</t>
  </si>
  <si>
    <t xml:space="preserve">11th-12th, 1st Floor, Nirmal Tower, Chopasani Road, Jodhpur Rajasthan 342001 </t>
  </si>
  <si>
    <t>R - 5/22, Raj Nagar, Ghaziabad 201002</t>
  </si>
  <si>
    <t>85, Navyug Market, Ghaziabad 201001</t>
  </si>
  <si>
    <t>9717297417 / 9817297418</t>
  </si>
  <si>
    <t>agarwala.garg@gmail.com</t>
  </si>
  <si>
    <t>6th Floor, Trade Centre, #2914, Race Course Road, Bengaluru 560001
Karnataka</t>
  </si>
  <si>
    <t xml:space="preserve">16, RDC Duplex, Raj Nagar, Ghaziabad 201001 </t>
  </si>
  <si>
    <t>10, Ganesh Colony, Bhairav Path, Opp. Soni Hospital, Jawaharlal Nehru Road, Jaipur, Rajasthan 302004</t>
  </si>
  <si>
    <t>6th Floor, ‘Trade Centre’, #2914, Race Course Road, Bengaluru 560001</t>
  </si>
  <si>
    <t>114, Yusuf Bldg., 1st Floor, V. N. Raod, Flora Fountain, Fort, Mumbai 400001</t>
  </si>
  <si>
    <t>A-5, Sitala Enclave, G. Kharghuli Main Road, P.O. UzanBazar,Guwahati 781001</t>
  </si>
  <si>
    <t>S.S. Law Offices 40 – G. S. P. Marg, Vasant Vihar Colony, Allahabad – 211001</t>
  </si>
  <si>
    <t>32, Metcalfe Street, 1st Floor, Kolkata 700013
West Bengal</t>
  </si>
  <si>
    <t xml:space="preserve">B-1/6, D.I.G. Colony, Maqbool Alam Road, Varanasi  221002 Uttar Pradesh
</t>
  </si>
  <si>
    <t>311, Rewa Chambers, 31, New Marine Lines, Mumbai  400020 
Maharashtra</t>
  </si>
  <si>
    <t>Co-Op. Member 501, Ansal Bhawan, 16, K. G. Marg New Delhi 110001</t>
  </si>
  <si>
    <t>Rajesh Heeralal Mehta &amp; Co., Chartered Accountants 203, Manas Bhawan Extn., 11, R. N. T. Marg, Indore 452001
Madhya Pradesh</t>
  </si>
  <si>
    <t>9827036956, 9424818719</t>
  </si>
  <si>
    <t>KSA Legal Chambers East-West Building, 2nd Floor, 49-55, Bombay SamacharMarg, Fort, Mumbai - 400023
Maharashtra</t>
  </si>
  <si>
    <t>109A, Nayagaon Co-op. Housing Society Ltd., Near Shakti Bhawan, Nayagaon, Jabalpur - 482 008 Madhya Pradesh</t>
  </si>
  <si>
    <t xml:space="preserve">G. Tosniwal &amp; Co., Probir Market, 2nd Floor,Paltan Bazar, Guwahati – 781 008 
Assam
G. Tosniwal &amp; Co.,
Probir Market, 2nd Floor,
Paltan Bazar, 
Guwahati – 781 008 
Assam
</t>
  </si>
  <si>
    <t>Singhal's Chambers, Naharbagh Niawan, Faizabad 224001</t>
  </si>
  <si>
    <t>R- 11/72, Raj Nagar, Ghaziabad 201002</t>
  </si>
  <si>
    <t xml:space="preserve">240C/20C/3C, Hastings Road, Nyay Marg, Allahabad 211001
</t>
  </si>
  <si>
    <t>ashishalld1975@gmail.com</t>
  </si>
  <si>
    <t>Anand Nagar, Hakimpara Angul 759143 Odisha</t>
  </si>
  <si>
    <t>B. B. Patel &amp; Company 101-A, Mangalmurti Apartment, B/H. New Alka Restaurant, R. C. Dutt Road, Alkapuri, Vadodara 390007</t>
  </si>
  <si>
    <t>Poddar Law Chambers, 501, Mahabir Tower, Main Road, Ranchi 834001</t>
  </si>
  <si>
    <t>No. 40, Ground Floor, 15th Cross, 4th Main, Malleswaram, Opp. Karnataka Bank, Bangalore  560003</t>
  </si>
  <si>
    <t>Siddha Western, Room No. 126 (1st Floor) 9, Weston Street, Kolkata 700013</t>
  </si>
  <si>
    <t>191, Anand Shopping Centre , Ratanpole , 4thFloor,Golwad, Ahmedabad 380 001</t>
  </si>
  <si>
    <t>4-3-378 / B, 1st Floor, Devek Mahal, Bank Street, Hyderabad 500095</t>
  </si>
  <si>
    <t>537-539, Mahima Trinity, Nr. Jyoti Rao Phule College, Swej Farm,New Sanganer Road 1 Jaipur 302019</t>
  </si>
  <si>
    <t xml:space="preserve">Nad and Associates C/o., Frontier Drug House, Jaswanta Road, Panbazar, Guwahati 781001 </t>
  </si>
  <si>
    <t>A. Bafna &amp; Co., Chartered Accountants, Raj Appartments, K-2 Keshav Path, Ahinsa Circle, C Scheme, Jaipur 302001</t>
  </si>
  <si>
    <t>N. P. Jain &amp; Co., Ground Floor, 3, Ho Chi Minh Sarani, Kolkata 700071</t>
  </si>
  <si>
    <t>9830951252, 7980521720</t>
  </si>
  <si>
    <t xml:space="preserve">S - 8/109-G, Amirit Vila, New Colony, Beside Income-Tax Office, Maqbool Alam Road, Varanasi 221002 </t>
  </si>
  <si>
    <t>opslaw_1962@rediffmail.com</t>
  </si>
  <si>
    <t xml:space="preserve">HN-A1/340, Keshavpuram, Lawrence Road, Delhi 110035 </t>
  </si>
  <si>
    <t>2, Ram Krishna Colony, Dewas Road, Ujjain 456010</t>
  </si>
  <si>
    <t>567/166, Shree Villa Anand Nagar, Lucknow 226005</t>
  </si>
  <si>
    <t>bhargava_sk@rediffmail.com</t>
  </si>
  <si>
    <t>R. C. Gupta &amp; Co., Durbargarh Road, Panjtirthi, Jammu 180001</t>
  </si>
  <si>
    <t>M - 5/1, Gandhi Nagar, Sigra, Varanasi 221010</t>
  </si>
  <si>
    <t>Siddha Gibson, 1, Gibson Lane, Suite-213, 2nd floor, Kolkata – 700069</t>
  </si>
  <si>
    <t>subash_sushma@yahoo.in</t>
  </si>
  <si>
    <t>FF-7, First Floor, TDI Center, Jasola District Center, Jasola, New Delhi 110025</t>
  </si>
  <si>
    <t>“MAA” Station Road, Ward - 3, Janjgit-Naila - 495668
Chhattisgarh</t>
  </si>
  <si>
    <t>507, 4th Floor, Apex Mall, Lal Kothi, Tonk Road, Jaipur 302015</t>
  </si>
  <si>
    <t>45, Shankar Rao Sankul, Shankar Rao Chowk, Below Atre Rang Mandir, Kalyan (W) 421301</t>
  </si>
  <si>
    <t>girishdhokiya.co@gmail.com</t>
  </si>
  <si>
    <t>LIG 1/15/187, Near Saraswati School, Indira Nagar, Rewa 486 001</t>
  </si>
  <si>
    <t>Gupta Garg &amp; Co., H-1, 35, Ram Vihar, Opp. G.P.O., M. I. Road, Jaipur 302001
Rajasthan</t>
  </si>
  <si>
    <t>59, Tansen Complex, Sirmour Chouk, Rewa 486001</t>
  </si>
  <si>
    <t>51, Lawyer’s Chambers, Supreme Court of India, New Delhi 110001</t>
  </si>
  <si>
    <t>Flat - 2B, Saptarsi, 304, P. Majumder Road, Green Park Kolkata 700078</t>
  </si>
  <si>
    <t>KSA Legal Chambers East-West Building, 2nd Floor, 49-55, Bombay SamacharMarg, Fort, Mumbai 400023
Maharashtra</t>
  </si>
  <si>
    <t>S.S. Law Offices 40 – G. S. P. Marg, Vasant Vihar Colony, Allahabad 211001</t>
  </si>
  <si>
    <t>9331022438 /9836128000</t>
  </si>
  <si>
    <t>sitapathirao@yahoo co.in</t>
  </si>
  <si>
    <t xml:space="preserve">Auditor and Tax Practitioner No. 3043, 15th Cross, BSK 2nd Stage, Bangalore 560070 Karnataka
</t>
  </si>
  <si>
    <t xml:space="preserve">16-7-32, Mini Bye-Pass Road, Ramamurthy Nagar, Nellore 524003
Andhra Pradesh
</t>
  </si>
  <si>
    <t>K.N. Jain &amp; Co., Room No. 204, Todi Chamber, 2 Lal Bazar Street, Kolkata 700001</t>
  </si>
  <si>
    <t>5, Advocate Chamber, RDC, Raj Nagar, Ghaziabad 201002</t>
  </si>
  <si>
    <t xml:space="preserve">D. No. 70-3-34/2, Vaidya Nagar- I, Doctors Colony, Road No. 2, Ramanaiahpeta, Kakinada 533005 </t>
  </si>
  <si>
    <t>201, Royal Chambers, Nr. Dagdi School, Old Mumbai Road, Thane (W) 400601
Maharashtra</t>
  </si>
  <si>
    <t>113, 1st Floor, Kashi Anathalaya Building, Das Nagar Colony, Lahurabir, Varanasi 221001</t>
  </si>
  <si>
    <t>107 / 121, Jawaher Nagar, Kanpur 208012</t>
  </si>
  <si>
    <t>507 - B, D - Mall, Netaji Subhash Place, Pitampura, Delhi - 110034</t>
  </si>
  <si>
    <t>Shiv Kripa, 1st Floor, Bhakti Bhavan Lane , Siddhi Society, Chembur, Mumbai 400071</t>
  </si>
  <si>
    <t>R. S. Market, Mahabir Chowk, Upper Bazar, Ranchi 834001</t>
  </si>
  <si>
    <t xml:space="preserve">FM - 29, Basanti Nagar, Rourkela 769012 </t>
  </si>
  <si>
    <t xml:space="preserve">Manoj Nahata &amp; Associates., UCO Bank Bldg., 3rd Floor, H. R. Road, Fancy Bazar, Guwahati 781001 </t>
  </si>
  <si>
    <t>8 - 3 - A1, Jesho Tower, Near Fire Station, Kuzhithura 629163</t>
  </si>
  <si>
    <t>4B, Oasis Commercial, Dr. B. Baruah Road, PO-Ulubari, Guwahati – 781007</t>
  </si>
  <si>
    <t>C/o. R. M. Agarwal &amp; Associates, 1, Sakchi Mills Area,
Near Sakchi Shiv Mandir, Sakchi Jamshedpur – 831001</t>
  </si>
  <si>
    <t>9934310278, 9431183311</t>
  </si>
  <si>
    <t>tax.rajiv@gmail.com</t>
  </si>
  <si>
    <t>Plot No. 516/7676, PCH - 9/1, Sampark Vihar, Po - KIIT, Patia, Bhubaneshwar - 751024</t>
  </si>
  <si>
    <t>2 D/C (Back Side), Opp. Park, Gandhi Nagar, Jammu – 180004</t>
  </si>
  <si>
    <t>Sachin.jk76@gmail.com</t>
  </si>
  <si>
    <t>Choglamsar Himank, Leh Ladakh - 194101</t>
  </si>
  <si>
    <t>House No. 224, Sector - 35A, Chandigarh-160002</t>
  </si>
  <si>
    <t>201/A-15, Devika Chamber, RDC, Raj Nagar, Ghaziabad - 201001</t>
  </si>
  <si>
    <t>12, Barrack No. 1483, Section - 30B, Behind Madhuri Palace, Ulhasnagar – 421004
Maharashtra</t>
  </si>
  <si>
    <t xml:space="preserve">Plot No. 118, Saheed Nagar, Bhubaneswar – 751007 </t>
  </si>
  <si>
    <t>602 - 604, Ambition Tower, Agrasen Circle, Subhash Marg, C - Scheme, Jaipur – 302001</t>
  </si>
  <si>
    <t>9829210717, 7891510717</t>
  </si>
  <si>
    <t>32 - B, Surajpole, Garden Road, Opp. SBBJ, Udaipur - 313001
Rajasthan</t>
  </si>
  <si>
    <t>201, Royal Chambers, Nr. Dagdi School, Old Mumbai Road, Thane (W) – 400601
Maharashtra</t>
  </si>
  <si>
    <t>Shiv Kripa, 1st Floor, Bhakti Bhavan Lane , Siddhi Society, Chembur, Mumbai - 400071.
Maharshtra</t>
  </si>
  <si>
    <t>Gandhi Vatika, Civil Lines, Roorkee - 247667</t>
  </si>
  <si>
    <t>jyotirajadvocate@yahoo.com</t>
  </si>
  <si>
    <t>11/15B, Elgin Road, Civil Lines, Prayagraj - 211001</t>
  </si>
  <si>
    <t>Ashok Saraf &amp; Co.  # 1, Chanakya Path, G. S. Road, Guwahati – 781005</t>
  </si>
  <si>
    <t xml:space="preserve">23, Sandhya Enclave, Majitha Road, Amritsar – 143001 </t>
  </si>
  <si>
    <t>E- 17, Delhi Citizen Socity, Sector - 13, Rohini, Delhi – 110085</t>
  </si>
  <si>
    <t>1st Floor, Rachana Classic,
78, Abhyankar Nagar,
Opp. Indian Oil Petrol Pump,
Nagpur - 440 010
Maharashtra</t>
  </si>
  <si>
    <t>F - 10, 4th Floor, Vinayak Central Plaza, Cooper Road, Civil Line, Allahabad - 211001</t>
  </si>
  <si>
    <t>9839503498, 9335103498
9823390091
9820056868
9414242195
9945596232
9814008080
8811044344
9810125159</t>
  </si>
  <si>
    <t>arvind.misra1306@gmail.com</t>
  </si>
  <si>
    <t>B-1/9, D.I.G. Colony, MaqboolAlam Road, Varanasi – 221002</t>
  </si>
  <si>
    <t>Atmanjali, 10C, Boran Road, Off Hill Road, Bandra (W) Mumbai - 400050</t>
  </si>
  <si>
    <t>9821163111
9823390091
9820056868
9414242195
9945596232
9814008080
8811044344
9810125159</t>
  </si>
  <si>
    <t xml:space="preserve">Kadam Chaya,C - 1, RDC Raj Nagar. Ghaziabad - 201001 </t>
  </si>
  <si>
    <t>Block No. 1, Wing – A, Shewalkar Garden, South Ambazari Road, Nagpur – 440022
Maharashtra</t>
  </si>
  <si>
    <t># 1, Chanakya Path, G. S. Road, Guwahati - 781005</t>
  </si>
  <si>
    <t>S C Gupta And Co., 106 - 107, S. S. Tower, New Colony, Panch Batti MI Road, Jaipur - 302001</t>
  </si>
  <si>
    <t>981 / 6A, Champa Street, Opp. Police Lines,Civil Lines, Ludhiana - 141001 Punjab</t>
  </si>
  <si>
    <t>112, Wing – I, Hans Bhawan, 1, Bahadur Shah Zafar Marg, New Delhi – 110002</t>
  </si>
  <si>
    <t>311, Rewa Chambers, 31, New Marine Lines, Mumbai - 400020
Maharashtra</t>
  </si>
  <si>
    <t>Commercial Union House, Ground Floor, 9 Wallace Street, Mumbai  400001 
Maharashtra</t>
  </si>
  <si>
    <t>vissanji.arati@gmail.com</t>
  </si>
  <si>
    <t xml:space="preserve">A-445, Defence Colony, New Delhi  110024 </t>
  </si>
  <si>
    <t>100, Babar Road, Opp. Hotel Lalit, New Delhi 110001</t>
  </si>
  <si>
    <t>Room No. 701, 7th Floor, View Villa Co-Op. Housing Soc. Ltd., Shraddhanand Road, Near Shishuvan School, Matunga (C.R)
Mumbai 400019</t>
  </si>
  <si>
    <t>parassavla@gmail.com</t>
  </si>
  <si>
    <t>Co-Op. Member 501, Ansal Bhawan, 16, K. G. Marg  New Delhi 110001</t>
  </si>
  <si>
    <t>Vaish Associates, 1st Floor, Mohandev, 13, Tolstoy Marg, New Delhi – 110001 Delhi</t>
  </si>
  <si>
    <t>ajay@vaishlaw.com</t>
  </si>
  <si>
    <t xml:space="preserve">Chandulal M. Shah &amp; Co. 601, Samruddhi, Opp. Sakar - III, SattarTaluka Society,  Ashram Road, P.O. Navjivan, Ahmedabad - 380014 </t>
  </si>
  <si>
    <t>109A, Nayagaon Co-op. Housing Society Ltd., Near Shakti Bhawan, Nayagaon, Jabalpur - 482008</t>
  </si>
  <si>
    <t>purohitganesh@gmail.com, purohit_ganesh@yahoo.co.in</t>
  </si>
  <si>
    <t>204, Akansha, Opp. Vadilal House, Near MT. Carmel Railway Crossing Navrangpura Ahmedabad 380009</t>
  </si>
  <si>
    <t xml:space="preserve">saurabhsoparkar@gmail.com </t>
  </si>
  <si>
    <t xml:space="preserve">B2A/1, Saikunj Apartments, Daulatpur, Pandeypur, Varanasi – 221002
Uttar Pradesh
</t>
  </si>
  <si>
    <t>Opp. RBI Colony, Arya Kumar Road, Rajendra Nagar, Patna - 800016 
Bihar</t>
  </si>
  <si>
    <t>ajay.rastogi1958@gmail.com</t>
  </si>
  <si>
    <t>Alarad Warriam Road, Kochi – 682016
Kerala</t>
  </si>
  <si>
    <t>advadn@gmail.com</t>
  </si>
  <si>
    <t>B-1/6, D.I.G. Colony, Maqbool Alam Road, Varanasi - 221002</t>
  </si>
  <si>
    <t>E - 17, BJB Nagar, Bhubaneshwar – 751014</t>
  </si>
  <si>
    <t>bn_62@rediffmail.com</t>
  </si>
  <si>
    <t xml:space="preserve">Bishram Nagar, Link Road, P. O. Arunodaya Market, Cuttack – 753 012. </t>
  </si>
  <si>
    <t>bpanda_adv@yahoo.co.in</t>
  </si>
  <si>
    <t>Flat No. 8, Rosy Tower, First Floor, Nungambakkam High Road, Nungambakkam, Chennai 600034</t>
  </si>
  <si>
    <t>9444061639, 9361707000</t>
  </si>
  <si>
    <t>246, 4th Floor, Royal Blossoms, 4th Main Road, Charajpet, Bengaluru – 560018</t>
  </si>
  <si>
    <t>602, A &amp; B, Jolly Bhavan No. 1, 6th Floor, 10, New Marine Lines, Mumbai – 400020</t>
  </si>
  <si>
    <t>C/o. M/s. Shekhar &amp; Co., 133/4, Rashtrapathi Road, Secunderabad  500003</t>
  </si>
  <si>
    <t>1 – “Ajanta” Chhindwara Road, Nagpur – 400013</t>
  </si>
  <si>
    <t>B. Jadav Chambers, 3rd Floor, Above Sales India Ashram Road, Ahmedabad – 380009</t>
  </si>
  <si>
    <t>Manoj Moryani &amp; Co.,  1st Floor, Sudama Bhawan, Behind Sut Market, Gandhi Baugh, Nagpur – 440002</t>
  </si>
  <si>
    <t>B-1101, Shreeji Ville CHS., Opp. Nitin Company, Advocate Almeida Road, Panchpakhadi, Naupada, Thane - 400602</t>
  </si>
  <si>
    <t>9892322007, 9320322007</t>
  </si>
  <si>
    <t xml:space="preserve">57-58, Manji Ka Hatha, Paota, Jodhpur - 342010 Rajasthan </t>
  </si>
  <si>
    <t>9413523820, 9314420004</t>
  </si>
  <si>
    <t>401, B/C, Neelkanth, 98, Marine Drive, Mumbai - 400002</t>
  </si>
  <si>
    <t>prakashjotwani@gmail.com</t>
  </si>
  <si>
    <t>810, M. G. Road, Angol Extn., C-Scheme, Tilakwadi Belgaum 590006</t>
  </si>
  <si>
    <t>74/62, Lal Bahadur Shastri Marg, Opp. GPO, Prayagraj – 211001 (Allahabad)</t>
  </si>
  <si>
    <t>agarwal.agarwal@gmail.com</t>
  </si>
  <si>
    <t>Flat No. 401, 4th Floor, Surya Apartment Co-op. Hsg. Society Ltd., 53, Bhulabhai Desai Road, Mumbai – 400026</t>
  </si>
  <si>
    <t>278, Jawahar Marg, Raj Mahal Complex, Near Malganj Squere, Indore - 452002 
Madhya Pradesh</t>
  </si>
  <si>
    <t>9827266933, 7583899999</t>
  </si>
  <si>
    <t>Rajesh Heeralal Mehta &amp; Co., Chartered Accountants 203, Manas Bhawan Extn., 11, R. N. T. Marg, Indore – 452 001
Madhya Pradesh</t>
  </si>
  <si>
    <t>3-5-378/1, Metro Tower, Vithalwadi ‘X’ Road, Narayanguda, Hyderabad - 500029 
Andhra Pradesh</t>
  </si>
  <si>
    <t>sbkabra@rediffmail.com</t>
  </si>
  <si>
    <t>205, Venkatesh Apartment, Budh Marg, Nr. Land Development Bank, Patna-800 001</t>
  </si>
  <si>
    <t xml:space="preserve">9835024488, 9334129925 </t>
  </si>
  <si>
    <t>S/23, Second Floor, Vikram Chambers, Ashram Road, Near Aayakar Bhavan, Ahmedabad 380009</t>
  </si>
  <si>
    <t>308-309, Suvidha Complex, Talav Gate, Above VMC Bank, Junagadh-36200. Gujarat</t>
  </si>
  <si>
    <t>9825037365, 9727802508</t>
  </si>
  <si>
    <t>2-2-1144/23/2, Municipal No. 224, Opp. St. Augustine Primary School, New Nallakunta, Hyderabad – 500044
Telangana</t>
  </si>
  <si>
    <t>Ranka Chambers, C-12 A, Surya Path, New Colony, M. I. Road, Jaipur 302001 Rajasthan</t>
  </si>
  <si>
    <t>9314921303, 9829293149</t>
  </si>
  <si>
    <t xml:space="preserve">ranka@dtainfosys.net </t>
  </si>
  <si>
    <t>407, Churchgate Chambers, 5, New Marine Lines, Mumbai 400020
Maharashtra</t>
  </si>
  <si>
    <t>SML Tax Chambers, 64-A, Mittal Court, Nariman Point, Mumbai 400020
Maharashtra</t>
  </si>
  <si>
    <t>A-5 IInd Floor, Sadana Apts., No. 3, IVth Cross Road, R. A. Puram, Chennai 600028
Tamil Nadu</t>
  </si>
  <si>
    <t>51, Lawyer’s Chambers, Supreme Court of India, New Delhi  110001</t>
  </si>
  <si>
    <t>Birenu Dwarika Palace, Sakchi-P.O., 143, Ambagan Road, Jamshedpur - 831001</t>
  </si>
  <si>
    <t>9430163598, 8092611232</t>
  </si>
  <si>
    <t xml:space="preserve">Jankipuram, MDH 4/56, Sector - H, Lucknow – 226021
Uttar Pradesh
</t>
  </si>
  <si>
    <t>ajaitax@gmail.com</t>
  </si>
  <si>
    <t xml:space="preserve">D-59/374-1, Jai Prakash Nagar, Near Shivpurava Sigra, Varanasi – 221010
</t>
  </si>
  <si>
    <t>ajaybantysingh@gmail.com</t>
  </si>
  <si>
    <t>104, Poonam Apartment, B/H New Alka Restaurant, R. C. Dutt Road, Alkapuri, Vadodara - 390007</t>
  </si>
  <si>
    <t>208, Saraogi Mansion, M. I. Road, Jaipur - 302001</t>
  </si>
  <si>
    <t>203, "Paradise", C - 61A, SarojiniMarg, C- Scheme, Jaipur - 302001</t>
  </si>
  <si>
    <t>9314534594 , 9799559362</t>
  </si>
  <si>
    <t>cadineshvijay@yahoo.co.in</t>
  </si>
  <si>
    <t>P. No. 10/1, 1st Floor, Gali Arorian, Katra Ghanaya, Amritsar 143001</t>
  </si>
  <si>
    <t>8C-1 Apartment, Sec - 12, Ishwar Puri Colony, Indira Nagar, Lucknow 226016</t>
  </si>
  <si>
    <t>Plot No - 482/2287, Padma Nagar, Sisupalagada, Bhubaneswar, Khurda – 751012</t>
  </si>
  <si>
    <t>8895440121, 9861156911</t>
  </si>
  <si>
    <t>108 / 109, Paradise Tower, Gokhale Road, Naupada, Thane – 400602
Maharashtra</t>
  </si>
  <si>
    <t>611 – 612, 1st Floor,
Double Strorey,
New Rajinder Nagar,
New Delhi – 110060</t>
  </si>
  <si>
    <t>1st Floor, Ghadiwala Complex,
10, Bakhtawar Marg, Freeganj,
Ujjain – 456101
Madhya Pradesh</t>
  </si>
  <si>
    <t>Flat No-13, Prem Apartment, 
Prem Nagar, Janki Puram,
Lucknow – 226021</t>
  </si>
  <si>
    <t>dileep.yashvardhan@gmail.com</t>
  </si>
  <si>
    <t>E - 1, Bal Gopal Tenament,
Sai Chokdi, Manjalpor,
Vadodara – 390011</t>
  </si>
  <si>
    <t>B. 31/ 35A -24,
Sankat Mohan Colony,
Varanasi – 221005
Uttar Pradesh</t>
  </si>
  <si>
    <t>shreeharshadv@gmail.com</t>
  </si>
  <si>
    <t xml:space="preserve"> 62-A , Arya Nagar,
Alwar – 301001</t>
  </si>
  <si>
    <t>rotary.kk.ca@gmail.com</t>
  </si>
  <si>
    <t>C/o. Amol Chakraborty,
Chowmuni, Near Weight &amp; Measure Office, Krishna Nagar,
Tripura Agartala – 799001</t>
  </si>
  <si>
    <t>278, Jawahar Marg, 
Raj Mahal Complex,
Near Malganj Squere,
Indore - 452 002 
Madhya Pradesh</t>
  </si>
  <si>
    <t>Shop No. 1, 1st Floor, 
Below Neelam Flyover, 
Neelam Chowk, N.I.T.,
Faridabad - 121001</t>
  </si>
  <si>
    <t>bhardwaj.subhash65@gmail.com</t>
  </si>
  <si>
    <t>Flat No. 01, C1/C2 Type Apt.,
Bldg. 5, Sector 2, Vashi,
Navi Mumbai – 400703
Maharashtra</t>
  </si>
  <si>
    <t>sdnikamco@gmail.com</t>
  </si>
  <si>
    <t>V. K. Sureka &amp; Co., 
Zaman Market, Jail Road, 
Guwahati – 781 001</t>
  </si>
  <si>
    <t>981 / 6A, Champa Street,
Opp. Police Lines, 
Civil Lines,
Ludhiana – 141001
Punjab</t>
  </si>
  <si>
    <t>KSA Legal Chambers East-West Building, 2nd Floor, 49-55, Bombay SamacharMarg, Fort, Mumbai - 400 023
Maharashtra</t>
  </si>
  <si>
    <t>M/s. Pradip Kapasi &amp; Co. 1 &amp; 3, KesarKunj, 405, Telang Road, 
Matunga (C. Rly) Mumbai – 400019</t>
  </si>
  <si>
    <t>2nd Floor,East West Building, Mumbai Samachar Marg, Kala Ghoda, Fort, Mumbai  400001</t>
  </si>
  <si>
    <t>Deepak R. Shah &amp; Associates, 603, Arun Chambers, 6th Floor, Pandit madan Mohan Malviya Marg, Tardeo, Mumbai – 400034 
Maharashtra</t>
  </si>
  <si>
    <t>cadeepakshah@gmail.com</t>
  </si>
  <si>
    <t xml:space="preserve">411 Lingapur House, Emrutha Estimates, Hyderabad </t>
  </si>
  <si>
    <t>808, Arcadia, NCPA Marg, 195, Nariman Point, Mumbai 400020
Maharashtra</t>
  </si>
  <si>
    <t>KSA Legal Chambers, East-West Building, 2nd Floor, 49-55, Bombay Samachar Marg, Fort, Mumbai - 400001</t>
  </si>
  <si>
    <t>ethics_r@hotmail.com</t>
  </si>
  <si>
    <t xml:space="preserve">Lawvision Attorneys Raj Bhawan, Opp. Canara Bank, Court Road, Saharanpur – 247001 </t>
  </si>
  <si>
    <t>506, Opal Square, Opp. Rahilya Devi Talao, S. G. Barve Marg, Road No. 1, Wagle Estate, Thane – 400604</t>
  </si>
  <si>
    <t>cagirishjrathi@gmail.com</t>
  </si>
  <si>
    <t xml:space="preserve">468, Tagore Street, College Road, Barnala – 148101 </t>
  </si>
  <si>
    <t>caadvocate.bnl@gmail.com</t>
  </si>
  <si>
    <t>Siddeshwar@sduca.com</t>
  </si>
  <si>
    <t>Chamber No. 55,  Joseph Block, Tis Hazari, Delhi – 110054</t>
  </si>
  <si>
    <t>1, Chanakya Path,  G. S. Road,  Guwahati - 781005
Assam</t>
  </si>
  <si>
    <t>A - 14, Sudakshana Society, LIC Colony, Nr. Mit College, Paud Road, Pune – 411038. Maharashtra</t>
  </si>
  <si>
    <t>191, Anand Shopping Centre , Ratanpole , 4thFloor,Golwad, Ahmedabad -380001. Gujarat</t>
  </si>
  <si>
    <t>S. S. Law Offices, 40 – G. S. P. Marg, Vasant Vihar Colony, Prayagraj – 211001</t>
  </si>
  <si>
    <t>neenakumaralld@gmail.com</t>
  </si>
  <si>
    <t xml:space="preserve">201, Royal Chambers,Near Dagadi School, Old Mumbai Road, Charai, Thane (W) – 400601 </t>
  </si>
  <si>
    <t>nbsachdev@gmail.com</t>
  </si>
  <si>
    <t>B. 1/11, D. I. G. Colony,  Prashantpuri,  Varanasi - 221002</t>
  </si>
  <si>
    <t>poonam.singh886@gmail.com</t>
  </si>
  <si>
    <t>10, Ganesh Colony, Bhairav Path, Opp. Soni Hospital,  Jawaharlal Nehru Road,  Jaipur – 302004</t>
  </si>
  <si>
    <t>hgcjaipur@gmail.com</t>
  </si>
  <si>
    <t>23, Sandhya Enclave, Majitha Road, Amritsar – 143001
Punjab</t>
  </si>
  <si>
    <t xml:space="preserve">10, Ganesh Colony, Bhairav Path,
Opp. Soni Hospital, 
Jawaharlal Nehru Road,
Jaipur – 302004.Rajasthan </t>
  </si>
  <si>
    <t xml:space="preserve">108 / 109, Paradise Tower, Gokhale Road, Naupada, Thane – 400602 </t>
  </si>
  <si>
    <t>10, Ganesh Colony, Bhairav Path, Opp. Soni Hospital,  Jawaharlal Nehru Road, Jaipur – 302004</t>
  </si>
  <si>
    <t xml:space="preserve">G-3, Second Floor, Ganpati Towers, Lawrence Road, Amritsar - 143001
Punjab
</t>
  </si>
  <si>
    <t>1, Chanakya Path,  G. S. Road, Guwahati - 781005</t>
  </si>
  <si>
    <t>501, Ansal Bhawan, 16 K G Marg, New Delhi – 110 001</t>
  </si>
  <si>
    <t xml:space="preserve">Flat No. 20, Building No. 2, Vandana Park,  Opp. Bapu Bunglow, Indira Nagar, Nashik - 422009
</t>
  </si>
  <si>
    <t xml:space="preserve">302, Anand Chamber, Indira Bazar, Jaipur – 302001 </t>
  </si>
  <si>
    <t>1,2,3 Sun &amp; Breeze CHS Ltd.Sahakar Road, Nr. Gokul Arcade,  Vile Parle (E), Mumbai - 400057</t>
  </si>
  <si>
    <t>101, Block IV, Ganga Shopping Complex, Sector 29, Gautam Budh Nagar, Noida – 201303 
Uttar Pradesh</t>
  </si>
  <si>
    <t>506 - 507, Maker Bhavan - 3, 21, New Marine Lines, Mumbai-400020</t>
  </si>
  <si>
    <t>Rajesh Heeralal Mehta &amp; Co., Chartered Accountants 203, Manas Bhawan Extn., 11, R. N. T. Marg, Indore – 452001
Madhya Pradesh</t>
  </si>
  <si>
    <t>23, Sandhya Enclave, Majitha Road, Amritsar – 143001</t>
  </si>
  <si>
    <t>205, Mani Trade Centre, 8/3, Shanku Marg, Freeganj Ujjain – 456001
Madhya Pradesh</t>
  </si>
  <si>
    <t>9977123000, 9425917455</t>
  </si>
  <si>
    <t>RDC, 146 Raj Nagar, Ghaziabad – 201001
Uttar Pradesh</t>
  </si>
  <si>
    <t>C-33, Pankaj Singhvi Marg, Near Vidhan Sabha, Jaipur – 302015. Rajasthan</t>
  </si>
  <si>
    <t>mathur_co@rediffmail.com</t>
  </si>
  <si>
    <t>Kalambagh Chowk,
Rourkela, Muzaffarpur – 842002
Bihar</t>
  </si>
  <si>
    <t>sanjeevanwar@yahoo.co.in</t>
  </si>
  <si>
    <t>201, 2nd Floor, Soham Square, 
Above Bank of Baroda, 
Opp. Metro Wholsale Mall, 
AlthanVesu VIP Road, 
Surat – 395017. Gujarat.</t>
  </si>
  <si>
    <t>camitish@gmail.com</t>
  </si>
  <si>
    <t>House No. 76, Pocket-A-3,
Sector – 3, Rohini,
New Delhi – 110085
Delhi</t>
  </si>
  <si>
    <t>madanhl06@rediffmail.com</t>
  </si>
  <si>
    <t>411 Lingapur House,
Emrutha Estimates,
Hyderabad – 29
Telangana</t>
  </si>
  <si>
    <t>JaipurC-33, Pankaj Singhvi Marg, Near Vidhan Sabha, Jaipur, Rajasthan 302015.</t>
  </si>
  <si>
    <t xml:space="preserve">C - 94, Lal Kothi Scheme, Jaipur, Rajasthan 302015. </t>
  </si>
  <si>
    <t>hg@goyalhimanshu.com</t>
  </si>
  <si>
    <t>Vice Chairman (Rajasthan)</t>
  </si>
  <si>
    <t>Vice Chairman (M.P.)</t>
  </si>
  <si>
    <t>LIG 1/15/187, Near Saraswati School, Indira Nagar, Rewa, Madhya Pradesh 486001</t>
  </si>
  <si>
    <t>Vice Chairman (Chhattisgarh)</t>
  </si>
  <si>
    <t xml:space="preserve">R. B. Doshi &amp; Co., Sadani Chowk, Sadar Bazar, Raipur, Chhattisgarh 492001. </t>
  </si>
  <si>
    <t>doshirb@rediffmail.com</t>
  </si>
  <si>
    <t>Secretary</t>
  </si>
  <si>
    <t>S C Gupta And Co., 106 - 107, S. S. Tower, New Colony, Panch Batti MI Road, Jaipur, Rajasthan 302001.</t>
  </si>
  <si>
    <t>sandeepjaipur27@gmail.com</t>
  </si>
  <si>
    <t>18, New Grain Mandi, Near Aerodrome, Kota, Rajasthan 324007</t>
  </si>
  <si>
    <t>midland_vj@yahoo.co.in</t>
  </si>
  <si>
    <t xml:space="preserve">520, Scheme No. 2, Lajpat Nagar, Alwar, Rajasthan 301001
</t>
  </si>
  <si>
    <t>mlguptaca@yahoo.co.in</t>
  </si>
  <si>
    <t>302, Anand Chamber, Indira Bazar, Jaipur, Rajasthan 302001</t>
  </si>
  <si>
    <t xml:space="preserve">Guru Valay, Plot No. 110, Shanti Priya Nagar, Near Raj Hospital, Chopasani Road, Jodhpur, Rajasthan 342008
</t>
  </si>
  <si>
    <t>9414196150, 9828296150</t>
  </si>
  <si>
    <t>vinaymertia1@gmail.com</t>
  </si>
  <si>
    <t>1370, Napier Town, Home Science College Road, Jabalpur, Madhya Pradesh 482001</t>
  </si>
  <si>
    <t>neerajarg@rediffmail.com</t>
  </si>
  <si>
    <t>Arihant, 308 Rajeev Gandhi Nagar, Kota, Rajasthan 342007</t>
  </si>
  <si>
    <t>cajainneeraj@gmail.com</t>
  </si>
  <si>
    <t>23, Extension, Vallabh Nagar, Kota, Rajasthan 324007.</t>
  </si>
  <si>
    <t>rohit.patodi@hotmail.com</t>
  </si>
  <si>
    <t>Dausa</t>
  </si>
  <si>
    <t>537-539, Mahima Trinity, Nr. Jyoti Rao Phule College, Swej Farm,New Sanganer Road 1 Jaipur, Rajasthan 302019</t>
  </si>
  <si>
    <t>44 Hariom Vihar, Airport Road, Jagatpura, Jaipur, Rajasthan 302017</t>
  </si>
  <si>
    <t>deepakgargadvocate@gmail.com</t>
  </si>
  <si>
    <t>C/o. Ramsaran Tambi, Ganesh Kunj, Near Tambi Petrol Pump, Near Peetal Factory, Jhotwara Road, Jaipur, Rajasthan 301016.</t>
  </si>
  <si>
    <t>ghiya.meenal@gmail.com</t>
  </si>
  <si>
    <t xml:space="preserve">Naresh Motwani &amp; Co., 6 - CHA - 6, Jawahar Nagar, Jaipur, Rajasthan 302004
</t>
  </si>
  <si>
    <t>nareshmotwanica@gmail.com</t>
  </si>
  <si>
    <t>D - 23, Indrapuri Colony, Pankaj Singhvi Marg, Lal Kothi, Jaipur, Rajasthan 302005</t>
  </si>
  <si>
    <t>ghiyaandco@yahoo.co.in</t>
  </si>
  <si>
    <t>431, Mahima's Trinity Mall, Swez Farm, N. S. Road, Jaipur, Rajasthan 301019.</t>
  </si>
  <si>
    <t>usyadavadvocate@gmail.com</t>
  </si>
  <si>
    <t>17,Patni Sadan , Jobner Bag, Pareek College Road, Jaipur, Rajasthan 302006</t>
  </si>
  <si>
    <t>patni.vinod@yahoo.com</t>
  </si>
  <si>
    <t>Sanjay Kumar Shah&amp; Co., 602, 6th Floor, Luhadia Tower, Ashok Marg, C-Scheme, Jaipur, Rajasthan 302001</t>
  </si>
  <si>
    <t>casanjayshah@yahoo.co.in</t>
  </si>
  <si>
    <t xml:space="preserve">101, D-25, Friends Enclave, Jagan Path, Sardar Patel Marg, C-Scheme, Jaipur, 
Rajasthan 302001.
</t>
  </si>
  <si>
    <t>rvijayb@rediffmail.com</t>
  </si>
  <si>
    <t>F - 85, Samridhi Villa, Panchsheel Marg, Subhash Marg, C-Scheme, Jaipur, Rajasthan 302001</t>
  </si>
  <si>
    <t>vkgogra@yahoo.com</t>
  </si>
  <si>
    <t>Soni &amp; Associates, 89 / A, Laxmi Nagar, Paota C- Road, Jodhpur, Rajasthan 342006</t>
  </si>
  <si>
    <t>ajaysoni101@yahoo.co.in</t>
  </si>
  <si>
    <t xml:space="preserve">Srutik, 1st Lane, Shakti Nagar, Paota, C - Road, Jodhpur, 
Rajasthan 342006
</t>
  </si>
  <si>
    <t>prathi4085@yahoo.co.in</t>
  </si>
  <si>
    <t>G-75, Indira Nagar, Jhunjhunu, Rajasthan 333001</t>
  </si>
  <si>
    <t>Chamber No. 9, 1st Floor, New Adhiwakta Chamber, Rewa, Madhya Pradesh 486001.</t>
  </si>
  <si>
    <t>vijayrewa@gmail.com</t>
  </si>
  <si>
    <t>Co-Opted / Special Invitee</t>
  </si>
  <si>
    <t>arbitrator_ca@yahoo.com</t>
  </si>
  <si>
    <t>3 / 359, Malaviya Nagar, Jaipur Rajasthan 302017.</t>
  </si>
  <si>
    <t>jollynit@gmail.com</t>
  </si>
  <si>
    <t xml:space="preserve">Gole Pyau Chauraha, Bhilwara, Rajasthan 311001
</t>
  </si>
  <si>
    <t>singhal81@hotmail.com</t>
  </si>
  <si>
    <t xml:space="preserve">507, 4th Floor, Apex Mall, Lal Kothi, Tonk Road, Jaipur, Rajasthan 302015 </t>
  </si>
  <si>
    <t>ratangoyal1@gmail.com</t>
  </si>
  <si>
    <t xml:space="preserve">S - 106, Sumer Complex,
Gautam Marg, Nr. Bagaria Bhawan,
C - Scheme, Jaipur – 302001
Rajasthan
</t>
  </si>
  <si>
    <t>pcgc2002@gmail.com</t>
  </si>
  <si>
    <t xml:space="preserve">59, Tansen Complex, Sirmour Chouk, Rewa, Madhya Pradesh 486001
</t>
  </si>
  <si>
    <t xml:space="preserve">110, SS Tower, New Colony, Panch Batti, M. I. Road, Jaipur, Rajasthan 302001.
</t>
  </si>
  <si>
    <t>jainmanishca@yahoo.com</t>
  </si>
  <si>
    <t>Hariesh Chandra Bothra</t>
  </si>
  <si>
    <t>H. C. Bothra &amp; Associates, 1st Floor, Gulab Niwas, M. I. Road, Jaipur, Rajasthan 302001</t>
  </si>
  <si>
    <t xml:space="preserve">hcbothraassociates@yahoo.com </t>
  </si>
  <si>
    <t>GSTP Laxman Kumar Kashyap</t>
  </si>
  <si>
    <t xml:space="preserve">Shyam Plaza, Infront of Dilsukh Kital, Hindaun City, Karauli, Rajasthan 322230 </t>
  </si>
  <si>
    <t>kashyaplaxman01@gmail.com</t>
  </si>
  <si>
    <t>10, Ganesh Colony, Bhairav Path, Opp. Soni Hospital, Jawaharlal Nehru Road, Jaipur, Rajasthan 302004.</t>
  </si>
  <si>
    <t>ribhav@outlook.com</t>
  </si>
  <si>
    <t>Shreenath Chambers, 1st Floor, 11 - A, New Grain Mandi, Kota, Rajasthan 324007.</t>
  </si>
  <si>
    <t>97855117771, 9982687774</t>
  </si>
  <si>
    <t>ombarodia@gmail.com</t>
  </si>
  <si>
    <t>1st Floor, Paliwal Market, Gumanpura,  Kota, Rajasthan 324007.</t>
  </si>
  <si>
    <t>rajthakur.kota@gmail.com</t>
  </si>
  <si>
    <t>25, Bharat Mata Path Jamnalal Bajaj Marg, Jaipur Rajasthan 302001.</t>
  </si>
  <si>
    <t>rbmathur_advocate@yahoo.co.in</t>
  </si>
  <si>
    <t>Shankar Poddar</t>
  </si>
  <si>
    <t>Jaipur</t>
  </si>
  <si>
    <t xml:space="preserve">9, Kasturi Sadan, Bus-Stand Colony,
Gangapur City, Dist. Sawai
Madhopur 322 201. Rajasthan
</t>
  </si>
  <si>
    <t>gangapg@datanfosys.com</t>
  </si>
  <si>
    <t xml:space="preserve">B- 120, Bhabha Marg, Tilak Nagar, Jaipur, Rajasthan 302004
</t>
  </si>
  <si>
    <t>dilipshivpuri@gmail.com</t>
  </si>
  <si>
    <t>Rajender Taneja</t>
  </si>
  <si>
    <t>Suratgarh</t>
  </si>
  <si>
    <t>Aastha, 204, Veer Durgadas Nagar, Near Allahabad Bank, Pali, Rajasthan 306401</t>
  </si>
  <si>
    <t>cp_laddha @yahoo.com</t>
  </si>
  <si>
    <t>S.B. Bagri</t>
  </si>
  <si>
    <t>Bikaner</t>
  </si>
  <si>
    <t>Balwant Rao &amp; Co., Old Bus Stand, Jalore, Rajasthan 343001</t>
  </si>
  <si>
    <t>bl_1962@yahoo.co.in</t>
  </si>
  <si>
    <t xml:space="preserve">32 - B, Surajpole, Garden Road, Opp. SBBJ, Udaipur, Rajasthan 313001
</t>
  </si>
  <si>
    <t>23, Extn. Vallabh Nagar Kota, Rajasthan 324007</t>
  </si>
  <si>
    <t>mlpatodi@yahoo.in</t>
  </si>
  <si>
    <t>109A, Nayagaon Co-op. Housing Society Ltd., Near Shakti Bhawan, Nayagaon, Jabalpur, Madhya Pradesh 482008</t>
  </si>
  <si>
    <t>Ranka Chambers, 2nd Floor, C-12/A, Surya Path, New Colony, Nr. Panch Bhatti, M. I. Road, Jaipur Rajasthan 302001.</t>
  </si>
  <si>
    <t xml:space="preserve">ranka@datainfosys.net </t>
  </si>
  <si>
    <t>H. M. Singhvi &amp; Co., Above Shop No. 349, Johari Bazar, Jaipur, Rajasthan 302003</t>
  </si>
  <si>
    <t>cahmsinghvi@gmail.com</t>
  </si>
  <si>
    <t xml:space="preserve">IInd &amp; IIIrd Floor, H-8, Chitranjan Marg, (Behinf Jagdish Sotr &amp; Crossword) C - Scheme, Jaipur, Rajasthan 302001
</t>
  </si>
  <si>
    <t>opa@caopagrawal.com</t>
  </si>
  <si>
    <t>Gupta Garg &amp; Co., H-1, 35, Ram Vihar, Opp. G.P.O., M.I. Road, Jaipur, Rajasthan 302001</t>
  </si>
  <si>
    <t xml:space="preserve">Harikrishna, A-74/75, Poddar Plaza, 1st Floor, New Siyaganj, Paththar Garden Road, Indore, Madhya Pradesh 452007.
</t>
  </si>
  <si>
    <t>S8 / 109- G, Amrit Villa, Behind Income Tax Office, M. A. Road, Varanasi 221002</t>
  </si>
  <si>
    <t>Vice President East Zone</t>
  </si>
  <si>
    <t>Vice President North Zone</t>
  </si>
  <si>
    <t>Vice President West Zone</t>
  </si>
  <si>
    <t>Vice President Central Zone</t>
  </si>
  <si>
    <t>Jt. Secretary South Zone</t>
  </si>
  <si>
    <t>Jt. Secretary West Zone</t>
  </si>
  <si>
    <t>Jt. Secretary Central Zone</t>
  </si>
  <si>
    <t>Jt. Secretary North Zone</t>
  </si>
  <si>
    <t>Jt. Secretary East Zone</t>
  </si>
  <si>
    <t>Vice President South Zone</t>
  </si>
  <si>
    <t>Chairman Central Zone</t>
  </si>
  <si>
    <t>Chairman East Zone</t>
  </si>
  <si>
    <t>Chairman West Zone</t>
  </si>
  <si>
    <t>Chairman North Zone</t>
  </si>
  <si>
    <t>Chairman South Zone</t>
  </si>
  <si>
    <t>Central Zone - Office Bearers</t>
  </si>
  <si>
    <t>Joint Editor</t>
  </si>
  <si>
    <t>Co - Chairman</t>
  </si>
  <si>
    <t>Co - Chairmen</t>
  </si>
  <si>
    <r>
      <rPr>
        <sz val="11"/>
        <rFont val="Calibri"/>
        <family val="2"/>
      </rPr>
      <t>Co - Chairman</t>
    </r>
  </si>
  <si>
    <r>
      <rPr>
        <sz val="11"/>
        <rFont val="Calibri"/>
        <family val="2"/>
      </rPr>
      <t>Ex - Officio</t>
    </r>
  </si>
  <si>
    <t>Ex - Officio</t>
  </si>
  <si>
    <t>“MAA” Station Road, Ward - 3 ,Janjgir - Naila  Bilaspur – 495 668 Chhattisgarh</t>
  </si>
  <si>
    <t xml:space="preserve"> avi209@gmail.com</t>
  </si>
  <si>
    <t>M – 118, Mahesh Colony,
Tonk Phatak, Jaipur 
Rajasthan</t>
  </si>
  <si>
    <t>advocategdbansal@gmail.com</t>
  </si>
  <si>
    <t>Gopal Sharma &amp; Co., G-2, Golden Palace, L-2A, Krishna Marg, C- Scheme, Jaipur - 302 001. Rajasthan</t>
  </si>
  <si>
    <t>gopalsharmaco@gmail.com</t>
  </si>
  <si>
    <t>Vice Chairman</t>
  </si>
  <si>
    <t>Joint Secretary - CZ</t>
  </si>
  <si>
    <t>Dy. President</t>
  </si>
  <si>
    <t>Central Zone - Elected Executive Members</t>
  </si>
  <si>
    <t>Central Zone - National Executive Members</t>
  </si>
  <si>
    <t>Zone Chairman</t>
  </si>
  <si>
    <t>Zone Secretary</t>
  </si>
  <si>
    <t>303, Jaitpur Estate Complex, 
Bank Road Patna, 
Patna - 800 001 
Bihar</t>
  </si>
  <si>
    <t>ssadvit@gmail.com</t>
  </si>
  <si>
    <t>11, Indra Kumar Karnani Street,
10th Floor, Room No. 1017,
Kolkata – 700001
West Bengal</t>
  </si>
  <si>
    <t>snopany@vsnl.net</t>
  </si>
  <si>
    <t>Jt. Secretary</t>
  </si>
  <si>
    <t>Road No. 2, Manas Marg, 
Shivpuri, 
Patna – 800023</t>
  </si>
  <si>
    <t>nknayakllb@gmail.com</t>
  </si>
  <si>
    <t>B/7, Ratan Tower, 
Near Balaka Apartment ,
Domuhani Sonari, 
Jamshedpur - 831011</t>
  </si>
  <si>
    <t>dilipk966@gmail.com</t>
  </si>
  <si>
    <t xml:space="preserve">Vice Chairman </t>
  </si>
  <si>
    <t>Prem Kunj, Sikandarpur,
Muzaffarpur – 842 001
Bihar</t>
  </si>
  <si>
    <t>cagpt58@gmail.com</t>
  </si>
  <si>
    <t>Siddha Western, Room No. 126, 
(1st Floor)
9, Weston Street,
Kolkata – 700013
West Bengal</t>
  </si>
  <si>
    <t>gdhelia@gmail.com</t>
  </si>
  <si>
    <t>R. S. Market, Mahabir Chowk, 
Upper Bazar, 
Ranchi – 834 001 
Jharkhand</t>
  </si>
  <si>
    <t>Natabar Panda</t>
  </si>
  <si>
    <t>Sriram Nagar, 
PO. – Arunoday Market,
Cuttack – 753012
Odisha</t>
  </si>
  <si>
    <t>9861049233 / 9337311533</t>
  </si>
  <si>
    <t>natabar.panda@gmail.com</t>
  </si>
  <si>
    <t>V. K. Sureka &amp; Co., 
Zaman Market, Jail Road, 
Guwahati – 781 001 
Assam</t>
  </si>
  <si>
    <t>9431125350, 9835145957</t>
  </si>
  <si>
    <t>anandpasari17@gmail.com, anandpasari@rediffmail.com</t>
  </si>
  <si>
    <t xml:space="preserve">Plot No. 276, Co-Operative Colony, Bokaro Steel City, Bokaro – 827001. Jharkhand
</t>
  </si>
  <si>
    <t>bgirigoswami@gmail.com</t>
  </si>
  <si>
    <t>405-406,H Square, 4th Floor,
Opp. West side, Circular Road, Lalpur,
Ranchi – 834001. Jharkhand</t>
  </si>
  <si>
    <t>hari_patel2010@yahoo.com</t>
  </si>
  <si>
    <t xml:space="preserve">New Castle, IB-43, Salt Lake City, Kolkata-700106 
West Bengal
</t>
  </si>
  <si>
    <t>9830044321, 9432645749</t>
  </si>
  <si>
    <t>ndsaha-51@hotmail.com</t>
  </si>
  <si>
    <t xml:space="preserve">Om Shanti Associates
House No. 128, Gauhati Club,
Guwahati – 781003. Assam
</t>
  </si>
  <si>
    <t>nituhawelia@lawyer.com</t>
  </si>
  <si>
    <t>1057/2650,Maa Santoshi Nagar,
Bomikhal, Rasulgarh,
Bhubaneshwar – 751 014 
Odisha</t>
  </si>
  <si>
    <t>9337103745, 9937003745</t>
  </si>
  <si>
    <t>pkp.associates@gmail.com</t>
  </si>
  <si>
    <t xml:space="preserve">Manjari Nagar, B. K. Street,
Berhampur, Ganjam – 760 001 
Odisha
</t>
  </si>
  <si>
    <t>padhi_ranjit@yahoo.co.in</t>
  </si>
  <si>
    <t>205, Subham Arcade, 
Town Hall Road, 
Berhampur - 760001 Odisha</t>
  </si>
  <si>
    <t>pndave@yahoo.com</t>
  </si>
  <si>
    <t>4B, Oasis Commercial,
Dr. B. Baruah Road, PO-Ulubari,
Guwahati – 781007</t>
  </si>
  <si>
    <t>Plot – 4699, Adimata Colony,
PO – Mancheswar Rly Colony,
Bhubanshwar – 751017. Odisha</t>
  </si>
  <si>
    <t>9437309373, 7978784834</t>
  </si>
  <si>
    <t>rkdhaladvocate_tax@yahoo.co.in</t>
  </si>
  <si>
    <t>Birenu Dwarika Palace, 
Sakchi-P.O., 143, Ambagan Road,
Jamshedpur - 831001</t>
  </si>
  <si>
    <t>c.basudeb@yahoo.in</t>
  </si>
  <si>
    <t>“AASHISH”, Indrapuri Road No. 1,
PO. Hetal, Ratu Road, 
Ranchi – 834005
Jharkhand</t>
  </si>
  <si>
    <t>bpsinha_adv@gmail.com</t>
  </si>
  <si>
    <t xml:space="preserve">Saha Bhawan, 1st Foor, 
8, Circus Market Place, 
Kolkata – 700017 West Bengal </t>
  </si>
  <si>
    <t>ichatrath@yahoo.com</t>
  </si>
  <si>
    <t>Plot No - 482/2287, Padma Nagar,
Sisupalagada, Bhubaneswar,
Khurda – 751012
Odisha</t>
  </si>
  <si>
    <t>A-5, Sitala Enclave, G. Kharghuli Main Road,
P.O. UzanBazar,Guwahati – 781001
Assam</t>
  </si>
  <si>
    <t>Agrawal &amp; Swaroop Associate , 1&amp; 9, Vandana Apartment, Patliputra Path, Rajendra Nagar, Patna - 800016</t>
  </si>
  <si>
    <t>swaroop_alok@yahoo.co.in</t>
  </si>
  <si>
    <t>Kurmi Tola, Tilak Maidan Road,
Muzaffarpur – 842001
Bihar</t>
  </si>
  <si>
    <t>aditya_tulsyan@yahoo.com</t>
  </si>
  <si>
    <t>Ajay Kumar</t>
  </si>
  <si>
    <t>Station Road,
Gosai Bagh,
Gaya – 823002</t>
  </si>
  <si>
    <t>0631 – 2221555</t>
  </si>
  <si>
    <t>anirudhagrawal2007@rediffmail.com</t>
  </si>
  <si>
    <t>A. Saha &amp; Associates S-5 &amp; S-6, 
2nd Floor, Smriti Dham Building, 
(Opp. Hotel Gateway), Sebok Road, 
Siliguri-734 001, West Bengal</t>
  </si>
  <si>
    <t xml:space="preserve">9832064357, 9476153431 </t>
  </si>
  <si>
    <t>apurbasahaslg@yahoo.co.in</t>
  </si>
  <si>
    <t>Paik Sahi, Gopalpur Cuttack Sadar, Cuttack – 753011
Odisha</t>
  </si>
  <si>
    <t>arun.adv1972@gmail.com</t>
  </si>
  <si>
    <t xml:space="preserve">330, Adisons Arcade,
fraser Road,
Patna – 800001
</t>
  </si>
  <si>
    <t>ashishprasad330@gmail.com</t>
  </si>
  <si>
    <t xml:space="preserve">4th floor, H Square,
Near ICICI Bank Lalpur Branch,
Ranchi – 834001
</t>
  </si>
  <si>
    <t>deepspat2010@gmail.com</t>
  </si>
  <si>
    <t xml:space="preserve">2/1, Jatin Chandra Road,
Lalpur, 
Ranchi – 834001
</t>
  </si>
  <si>
    <t>9334437797, 8228818278</t>
  </si>
  <si>
    <t>debde07@yahoo.com</t>
  </si>
  <si>
    <t xml:space="preserve">“ALAKAPURI” 36C, Ballygunge, 
Circular Raod, Flat No. 2/2, 2nd Floor, 
Kolkata-700 019 West Bengal
</t>
  </si>
  <si>
    <t>himadri30@gmail.com</t>
  </si>
  <si>
    <t>Das Villa, Sriram Nagar, 
1st Lane, Aska Road,
Berhampur – 760 002 Odisha</t>
  </si>
  <si>
    <t>9831048516, 7978614763</t>
  </si>
  <si>
    <t>jeebandas05@gmail.com</t>
  </si>
  <si>
    <t xml:space="preserve">8, Rustomji Mansion,
Bistupur,
Jamshedpur – 831001
Bihar
</t>
  </si>
  <si>
    <t>snmittal@hotmail.com</t>
  </si>
  <si>
    <t xml:space="preserve">203, Kusum Palace,
Hotel Swagat Lane,
Old Station Area,
Bhubaneswar – 751006
</t>
  </si>
  <si>
    <t>9337103355, 9437011032</t>
  </si>
  <si>
    <t>kailash3116@gmail.com</t>
  </si>
  <si>
    <t xml:space="preserve">Behind Ursuline Convent,
Radha Govind Street,
Tharpakhna,
Ranchi – 834001
</t>
  </si>
  <si>
    <t>9801512677, 9431351388</t>
  </si>
  <si>
    <t>manojkumar250763@gmail.com</t>
  </si>
  <si>
    <t xml:space="preserve">Om Shanti Associates,
House No. 128, 1st Floor, 
Gauhati Club
Guwahati – 781003
</t>
  </si>
  <si>
    <t>9864010942, 9207010942</t>
  </si>
  <si>
    <t>medha101@hotmail.com</t>
  </si>
  <si>
    <t xml:space="preserve">4, Raja Woodmunt Street,
Kolkata – 700001
</t>
  </si>
  <si>
    <t xml:space="preserve">GC-41,42 &amp; 43,
R.C.M.S. Market Complex , 
Panposh Road,
Rourkela – 769004
</t>
  </si>
  <si>
    <t>9437049005, 8093049005</t>
  </si>
  <si>
    <t>pknayak_associates@rediffmail.com</t>
  </si>
  <si>
    <t xml:space="preserve">Laxmi Nrushingh Street, 4th Lane, 
Berhampur, Ganjam -760 006 
Odisha
</t>
  </si>
  <si>
    <t>pchhotta0407@gmail.com</t>
  </si>
  <si>
    <t xml:space="preserve">MIG-163, Lohianagar,
Kankarbagh,
Patna – 800020
</t>
  </si>
  <si>
    <t>rkgami@yahoo.com</t>
  </si>
  <si>
    <t xml:space="preserve">Bhagwati Enclave, Flat No. B/2/3-1,
Behind Reliance Fresh, 
Pandukan Chowk,
Adityapur, Dist. Seraikella-Kharsawan,
Jamshedpur – 831013
</t>
  </si>
  <si>
    <t>advocatesatish123@gmail.com</t>
  </si>
  <si>
    <t>santanuadvocate@gmail.com</t>
  </si>
  <si>
    <t xml:space="preserve">Rani - 13, Kanke Road, 
Bye Lane, Ranchi - 834 008 
Jharkhand
</t>
  </si>
  <si>
    <t>subratadasgupta88@yahoo.in</t>
  </si>
  <si>
    <t>Plot No-1, Brahmeswar Bag
Tankapani Road,
Bhubaneswar – 751018
Odisha</t>
  </si>
  <si>
    <t>sudhansu.tax@gmail.com</t>
  </si>
  <si>
    <t>2nd Floor, Nathani Market,
Sutapatty, Near Maruti Creation
Muzaffarpur – 842001
Bihar</t>
  </si>
  <si>
    <t>sumitgindoria1987@gmail.com</t>
  </si>
  <si>
    <t>88, Sarswati Apartment, 
S. P. Verma Raod, 
Patna – 800 001 Bihar</t>
  </si>
  <si>
    <t>sunil9saraf@gmail.com</t>
  </si>
  <si>
    <t>Plot No. 118, Saheed Nagar,
Bhubaneswar – 751007 
Orissa</t>
  </si>
  <si>
    <t xml:space="preserve">B. J. 162, Sector – 2, 
Salt Lake City, 
Kolkata – 700091 </t>
  </si>
  <si>
    <t>bhaskarsinharoy10@gmail.com</t>
  </si>
  <si>
    <t>7LF - 15 / 33,
Dindly Housing Colony,
Adityapur, 
Jamshedpur – 831013
Jharkhand</t>
  </si>
  <si>
    <t>jkadv99@gmail.com</t>
  </si>
  <si>
    <t>Co-Opted</t>
  </si>
  <si>
    <t>aditya.tosniwal@gmail.com</t>
  </si>
  <si>
    <t xml:space="preserve">Poddar Law Chambers,
501, Mahabir Tower, Main Road,
Ranchi - 834001
Jharkhand
</t>
  </si>
  <si>
    <t>Ashiwani Tripathi</t>
  </si>
  <si>
    <t>Jadumani Sahu</t>
  </si>
  <si>
    <t xml:space="preserve">Main Road, Talcher Town,
P. O. Talcher,
Dist. Angul – 759100
Odisha
</t>
  </si>
  <si>
    <t xml:space="preserve">14, Pollock Street, 2nd Floor, 
Kolkata – 700001 West Bengal
</t>
  </si>
  <si>
    <t>kamalkrjain@yahoo.com</t>
  </si>
  <si>
    <t>Kaushik Roy</t>
  </si>
  <si>
    <t>C/o. Amol Chakraborty,
Chowmuni, Near Weight &amp; Measure Office, Krishna Nagar,
Tripura Agartala – 799001
Assam</t>
  </si>
  <si>
    <t xml:space="preserve">Flat - 3A, "Orbit Nest"
166, Block - 4, New Alipore,
Kolkata – 700053
West Bengal
</t>
  </si>
  <si>
    <t xml:space="preserve"> manojkataruka@hotmail.com</t>
  </si>
  <si>
    <t xml:space="preserve">M/s. Rahul Anand &amp; Associates,
C/o. Ramesh Kumar Kejriwal,
Jogendra Mukherji Lane,
Chhoti Saraiyaganj.
Muzaffarpur – 842001
Bihar
</t>
  </si>
  <si>
    <t>carahulanand@gmail.com</t>
  </si>
  <si>
    <t>Sidhartha Mukharjee</t>
  </si>
  <si>
    <t>H.No 67 , Gour Nagar Post Office Road Near Radha Krishna Mandir Mango Jamshedpur - 831012 Jharkhand</t>
  </si>
  <si>
    <t xml:space="preserve"> sapank044@gmail.com</t>
  </si>
  <si>
    <t>1st Floor ,College Square,Near M.M Electronics,Cuttack - 753003, Odisha</t>
  </si>
  <si>
    <t>daitari66@gmail.com</t>
  </si>
  <si>
    <t>1, Link Road, Nr. Prime Hospital, Arundoya Market,  Cuttack – 753012 Odisha</t>
  </si>
  <si>
    <t>9937255573, 8908700000</t>
  </si>
  <si>
    <t xml:space="preserve">bibekmohanti@gmail.com </t>
  </si>
  <si>
    <t>Ashok Saraf &amp; Co. # 1, Chanakya Path. G. S. Road, Guwahati – 781005 Assam</t>
  </si>
  <si>
    <t>T.O-05, Tapaswini Market, Extension Block, Uditnagar,  Rourkela - 769012 Odisha</t>
  </si>
  <si>
    <t>kalyan.advrkl@gmail.com</t>
  </si>
  <si>
    <t xml:space="preserve">Bali Bandha, Ramji Mandir, Sambalpur - 768 001 Orissa </t>
  </si>
  <si>
    <t>uttambehera@gmail.com</t>
  </si>
  <si>
    <t>Kunjlal Street, Upper Bazar, Ranchi – 834 001 Jharkhand</t>
  </si>
  <si>
    <t>sureshsaboo@yahoo.com</t>
  </si>
  <si>
    <t>Gel Church Complex, Ground Floor,  Eastern Side, Main Road, Ranchi – 834 001  Jharkhand</t>
  </si>
  <si>
    <t>skg66_gadodia@yahoo.co.in</t>
  </si>
  <si>
    <t>R/o. Medical Bank Colony 4th lane, Off Address: Siddhartha Nagar, 2nd Lane, Berhampur-760004. Dist. Ganjam (Odisha).</t>
  </si>
  <si>
    <t>bijoychoudhury2011@gmail.com</t>
  </si>
  <si>
    <t>7, Sambhu Mullick lane,  Ground Floor, Kolkata 700 007  West Bengal</t>
  </si>
  <si>
    <t>bkloharuka2003@yahoo.com</t>
  </si>
  <si>
    <t>Gandhi Nagar, Cenal Street,  Berhampur – 760 001 Odisha</t>
  </si>
  <si>
    <t>btripathyadv@gmail.com</t>
  </si>
  <si>
    <t>Legal Associate, Room No -8A, Commercial Complex,  Radhakrishna Enclave, Sriram Nagar Square, Aska Road, Berhampur – 760002 Odisha</t>
  </si>
  <si>
    <t>chtpatro@gmail.com</t>
  </si>
  <si>
    <t>1st Lane, Basudev Nagar,  Nr. Ganapati Nagar Hanuman Temple, Berhampur, Ganjam – 760010 Odisha</t>
  </si>
  <si>
    <t>gyana007@gmail.com</t>
  </si>
  <si>
    <t>Cluster - IX, F - 14, Purbachal,  Sector - 111, Salt Lake, Kolkata – 700097 West Bengal</t>
  </si>
  <si>
    <t>mskakra@gmail.com</t>
  </si>
  <si>
    <t>GC-173,2nd  Floor, RCMS Complex, Panposh Road, Rourkela – 769012 Odisha</t>
  </si>
  <si>
    <t>manasdharadvocate@gmail.com</t>
  </si>
  <si>
    <t>Kaligali, Chandini Chowk, Cuttack – 753002 Odisha</t>
  </si>
  <si>
    <t>sibu753002@gmail.com</t>
  </si>
  <si>
    <t>1/1-E, Jaharlal Dutta Lane, Kolkata - 700067 West Bengal</t>
  </si>
  <si>
    <t>sumit4tax@gmail.com</t>
  </si>
  <si>
    <t>Sriram Nagar, 1st Lane, Aska Road, Hanuman Nagar, Berhampur – 760 002 Odisha</t>
  </si>
  <si>
    <t>swarajyasahu@gmail.com</t>
  </si>
  <si>
    <t>205, Subham Arcade, Town Hall Road, Berhampur - 760001 Odisha</t>
  </si>
  <si>
    <t>18, Tapaswini Market, Extension Block, Uditnagar, Rourkela - 769012 Odisha</t>
  </si>
  <si>
    <t>pkpadv2011@gmail.com</t>
  </si>
  <si>
    <t>Imm. Past Chairman</t>
  </si>
  <si>
    <t>House No. 76, Pocket A-3,
Sector – 3, Rohini,
Delhi – 110085</t>
  </si>
  <si>
    <t>S9/3-4 AI, Hukulgaj,
Nai Basti, Pandeypur,
Varanasi-221002
Uttar Pradesh</t>
  </si>
  <si>
    <t>9839612290 / 7007281628</t>
  </si>
  <si>
    <t>verma_kumar_sanjay@yahoo.co.in</t>
  </si>
  <si>
    <t>Arya Kunj, Water Works Road,
Kalanwali – 125201. Haryana</t>
  </si>
  <si>
    <t>arya_kunj@yahoo.co.in</t>
  </si>
  <si>
    <t>Lawvision Attorneys Raj Bhawan,
Opp. Canara Bank, Court Road,
Saharanpur – 247001
Uttar Pradesh</t>
  </si>
  <si>
    <t>981 / 6A, Champa Street, 
Opp. Police Lines,Civil Lines,
Ludhiana - 141001 Punjab</t>
  </si>
  <si>
    <t>E- 17, Delhi Citizen Socity, 
Sector – 13, Rohini, 
Delhi – 110085</t>
  </si>
  <si>
    <t>Chambers - 21 D/C, Greenbely Park,
Gandhi Nagar, Jammu – 180004</t>
  </si>
  <si>
    <t>sourav.advocate@gmail.com</t>
  </si>
  <si>
    <t>Bldg. No. 85, Nai Sarak Lawrance Road,
Amritsar – 143001. Punjab</t>
  </si>
  <si>
    <t>sharma.rkadv72@gmail.com</t>
  </si>
  <si>
    <t>Sushil Kumar Maurya</t>
  </si>
  <si>
    <t>Old Pan Dariba,
Premrajpur Turn Post Sadar,
Jaunpur - 222 001. Uttar Pradesh</t>
  </si>
  <si>
    <t>sushiladvit@gmail.com</t>
  </si>
  <si>
    <t>Durbargarh Road, Panjtirthi,
Jammu - 180 001</t>
  </si>
  <si>
    <t>11/15B, Elgin Road, 
Civil Lines, Prayagraj - 211001</t>
  </si>
  <si>
    <t xml:space="preserve">poojagoel.adv@gmail.com </t>
  </si>
  <si>
    <t>71, 71&amp;108 , 1st Floor, 
Durga Tower, 
RDC Raj Nagar,
Ghaziabad – 201001</t>
  </si>
  <si>
    <t>advocate.jrjain@gmail.com</t>
  </si>
  <si>
    <t>23, Sandhya Enclave, Magitha Road, Amritsar 143001 Punjab</t>
  </si>
  <si>
    <t>rattanadvocate@gmail.com</t>
  </si>
  <si>
    <t>909, Hata Chandpur, Mutthiganj, Allahabad-211003</t>
  </si>
  <si>
    <t>advajay17@gmail.com</t>
  </si>
  <si>
    <t>76, Opp. Sheranwal Gate, Amritsar – 143006 Punjab</t>
  </si>
  <si>
    <t>advocate_goenka@yahoo.co.in</t>
  </si>
  <si>
    <t>Plot No. 123, Vindhyavasini Nagar Colony, Orderly Bazar, Varanasi - 221 002</t>
  </si>
  <si>
    <t>Flat No. 101, Plot No. 1/33 Rajendra Nagar Sector -2 Sahibabad, Ghaziabad - 201005</t>
  </si>
  <si>
    <t>9868372191, 9540721079</t>
  </si>
  <si>
    <t>basant_nrb@rediffmail.com</t>
  </si>
  <si>
    <t xml:space="preserve">Block No.41, Shop No.13, First Floor, Friends Tower, Opp. Max Mall, Sanjay Place, Agra-282002 </t>
  </si>
  <si>
    <t>brijendrabaghel@yahoo.co.in</t>
  </si>
  <si>
    <t>R - 12 / 71, Raj Nagar, Ghaziabad – 201002</t>
  </si>
  <si>
    <t>deepgupta99adv@gmail.com</t>
  </si>
  <si>
    <t>Dr. Sushil Kumar Maurya</t>
  </si>
  <si>
    <t>Block No. 41, Shop No. 13, First Floor, Friends Tower, Opp. Max Mall, Sanjay Place, Agra – 282002. Uttar Pradesh</t>
  </si>
  <si>
    <t>gaganbaghel911@gmail.com</t>
  </si>
  <si>
    <t>B-1/11, Prashantpuri, D. I. G. Colony, Maqbool Alam Road, Varanasi – 221002</t>
  </si>
  <si>
    <t>7388890086, 9648966841</t>
  </si>
  <si>
    <t>advgovindkumargaur@gmail.com</t>
  </si>
  <si>
    <t>354-B, 30, Civil Lines,  Roorkee - 247 667.</t>
  </si>
  <si>
    <t>hemant.arora@hemantarora.com</t>
  </si>
  <si>
    <t>S8/ 109 – G, Amrit Villa, Behind Income Tax Office, M. A. Road, Varanasi – 221002</t>
  </si>
  <si>
    <t>opslaw_1976@rediffmail.com</t>
  </si>
  <si>
    <t>J- 12/08 Flat No. A-54, Virat Complex, Dhoopchandi,  Varanasi-221 001 Uttar Pradesh</t>
  </si>
  <si>
    <t>9415203013, 9161492109</t>
  </si>
  <si>
    <t xml:space="preserve"> prakashadv@gmail.com</t>
  </si>
  <si>
    <t>‘Nishtha’, B – 1/11, D.I.G. Colony, Prashantpuri, Varanasi – 221 002</t>
  </si>
  <si>
    <t>puneetkumarsingh@gmail.com</t>
  </si>
  <si>
    <t>Opp. New Tehsil, Court Road,Mainpuri – 205001. Uttar Pradesh</t>
  </si>
  <si>
    <t>rmainpuril@gmail.com</t>
  </si>
  <si>
    <t>2 D/C (Back Side), Opp. Park, Gandhi Nagar,Jammu – 180004</t>
  </si>
  <si>
    <t>House No. 224, Sector-35A, Chandigarh-160002. Punjab</t>
  </si>
  <si>
    <t xml:space="preserve"> sandeepgoyal@sgalaw.in</t>
  </si>
  <si>
    <t>51, Lawyers Chamber, Supreme Court, Tilak Marg, New Delhi – 110 201 Delhi</t>
  </si>
  <si>
    <t>satyapriyashilpi@gmail.com</t>
  </si>
  <si>
    <t>Subash Kumar Bhardwaj</t>
  </si>
  <si>
    <t>B – 83, Ground Floor, 
Nehru Road, Faridabad – 121001
Haryana</t>
  </si>
  <si>
    <t>266, AsifGanj, Behind Dr. Banerjee,
Dalal Ghat Road,
Azamgarh – 276 001</t>
  </si>
  <si>
    <t>tmkhan@rediffmail.com</t>
  </si>
  <si>
    <t>8A,Mez Floor, Ansal Shivam, RDC, Raj Nagar Ghaziabad – 201001</t>
  </si>
  <si>
    <t>9810928351, 9891205116</t>
  </si>
  <si>
    <t>vikasvats7adv@gmail.com</t>
  </si>
  <si>
    <t>A - 38 / 288, K – D Koniya, Varanasi – 221007</t>
  </si>
  <si>
    <t>vinaypushp.advocate@rediffmail.com</t>
  </si>
  <si>
    <t>301, III Floor, Ansals Sundram Rajnagar, Ghaziabad – 201002</t>
  </si>
  <si>
    <t>kvcvinadv@gmail.com</t>
  </si>
  <si>
    <t>981 / 6A, Champa Street, Opp. Police Lines, Civil Lines, Ludhiana – 141001</t>
  </si>
  <si>
    <t>524/63, Ajay Vihar Colony, Tuktakpur, PO. Cantt., Varanasi – 221002</t>
  </si>
  <si>
    <t>Prem Gui</t>
  </si>
  <si>
    <t>395, Sector - 12 - D, Avas Vikas Colony, Sikandra Yojna, Agra – 282007
Uttar Pradesh</t>
  </si>
  <si>
    <t>9412722017, 9897072927</t>
  </si>
  <si>
    <t>advocatemanoj.sharma@yahoo.com</t>
  </si>
  <si>
    <t>B-2, A/1, Saikunj Apartment, Daulatpur, Pandeypur,  Varanasi – 221002.</t>
  </si>
  <si>
    <t>501, Ansal Bhawan, 16 K G Marg, New Delhi – 110001</t>
  </si>
  <si>
    <t>9236772154, 9415645582</t>
  </si>
  <si>
    <t>anjanasinghdewal@gmail.com</t>
  </si>
  <si>
    <t xml:space="preserve">F-5, DDA MIG Flats, Prasad Nagar, New Delhi – 110005. Delhi
</t>
  </si>
  <si>
    <t>9810128812, 9910128812</t>
  </si>
  <si>
    <t xml:space="preserve">srivastavaanil@hotmail.com, aksrivastava.fca@gmail.com
</t>
  </si>
  <si>
    <t>“Sharnam” R-13/24, 
Raj Nagar, Opp. A. L. T.,
Ghaziabad - 201 002 
Uttar Pradesh</t>
  </si>
  <si>
    <t>mukuladv@hotmail.com</t>
  </si>
  <si>
    <t xml:space="preserve">51, Lawyer’s Chamber, Supreme Court, New Delhi - 110 001
</t>
  </si>
  <si>
    <t>9818791820, 9968502866</t>
  </si>
  <si>
    <t>kaushikandassociates51@gmail.com</t>
  </si>
  <si>
    <t>9811118109, 9810629050</t>
  </si>
  <si>
    <t>agarwalrakesh@gmail.com</t>
  </si>
  <si>
    <t>adv_sanjay_31@yahoo.co.in, sanjay9810071545@rediffmail.com</t>
  </si>
  <si>
    <t>Sree Guru Krupa, No.12/1, 9thCross, S.S.PURAM, Tumkur – 572102 Karnataka</t>
  </si>
  <si>
    <t>Cadeepa2005@gmail.com</t>
  </si>
  <si>
    <t>No. 77/6-D, KasiMuniappan Koil Street, Second Agraharam, Salem-636 001</t>
  </si>
  <si>
    <t>k.rajabalu@gmail.com</t>
  </si>
  <si>
    <t>A. N. Jagadeesha</t>
  </si>
  <si>
    <r>
      <t>2</t>
    </r>
    <r>
      <rPr>
        <vertAlign val="superscript"/>
        <sz val="11"/>
        <color rgb="FF000000"/>
        <rFont val="Calibri"/>
        <family val="2"/>
      </rPr>
      <t>nd</t>
    </r>
    <r>
      <rPr>
        <sz val="11"/>
        <color rgb="FF000000"/>
        <rFont val="Calibri"/>
        <family val="2"/>
      </rPr>
      <t>Floor, Federal Bank Building, D Cross, Doddaballapur, Bangalore – 561203 Karnataka</t>
    </r>
  </si>
  <si>
    <t>9342240053, 9141340053</t>
  </si>
  <si>
    <t>anjagadeesha@gmail.com</t>
  </si>
  <si>
    <t>No. 61/1, 1stFloor, Badrappa Complex, Kamakhipalya, Bengaluru – 560079</t>
  </si>
  <si>
    <t>anandauditor2012@gmail.com</t>
  </si>
  <si>
    <t>S. Nagabooshanam</t>
  </si>
  <si>
    <t>Flat No. 1B, Merukantha Apartment, Ashok Nagar,Tirupati– 517501 Andhra Pradesh</t>
  </si>
  <si>
    <t>9440426028, 9885731010</t>
  </si>
  <si>
    <t>bhushan2255179@gmail.com</t>
  </si>
  <si>
    <t>Patel Ubedullah</t>
  </si>
  <si>
    <t>333, P PChavadi Street, Tirupati - 517501 Andhra Pradesh</t>
  </si>
  <si>
    <t>arubed@Yahoo.com</t>
  </si>
  <si>
    <t>18/373(15), First Floor, Ummer Avenue, West Fort Road, Koduvayur Post,  Palakkad Dist 678001</t>
  </si>
  <si>
    <t>9447303303, 9388863303</t>
  </si>
  <si>
    <t>jaffertaxes@gmail.com</t>
  </si>
  <si>
    <t>Gandhi Nagar - 87, Behind Tax Complex, Asramom – PO, Kollam- 691002 Kerala</t>
  </si>
  <si>
    <t xml:space="preserve"> 9847144568, 8848267597</t>
  </si>
  <si>
    <t>rajeshbl.tax@gmail.com,  rajeshbltax@gmail.com</t>
  </si>
  <si>
    <t>AS Associates, CBE Road, Kalmandapam,  Palakad 678001 Kerala</t>
  </si>
  <si>
    <t>anilvellara@gmail.com</t>
  </si>
  <si>
    <t>P.O. Pullazhi, Olarikkara, Thrissur– 680012. Kerala</t>
  </si>
  <si>
    <t>suchetharam24@gmail.com</t>
  </si>
  <si>
    <t>16 / 34, KalasPerumalKoil Street, Kalaspalayam,Vellore - 632001 Tamil Nadu</t>
  </si>
  <si>
    <t>vellorebrc@gmail.com</t>
  </si>
  <si>
    <t>Raj Bhavan, 1829 KeeraiKudai Lane, Southmain St, Near Veeraraghava School, Thanjavur– 613009. Tamil Nadu</t>
  </si>
  <si>
    <t>raviauditorthanjai@gmail.com</t>
  </si>
  <si>
    <t>12/4, 2nd Floor, Ahimsapuram, 8thStreet Extension, 60 Feet Road, Sellur, Madurai - 625002 Tamil Nadu</t>
  </si>
  <si>
    <t>ktkrishna1969@gmail.com</t>
  </si>
  <si>
    <t>132/3, Durgai Amman Complex, Palakkarai Main Road, Trichirapalli – 620001 Tamil Nadu</t>
  </si>
  <si>
    <t>ctgsundar@gmail.com</t>
  </si>
  <si>
    <t>H. No. 2 - 4 - 502 , Road No. 5, New Nagole Colony , Hyderabad – 500035</t>
  </si>
  <si>
    <t>vittalassociates@yahoo.co.in</t>
  </si>
  <si>
    <t xml:space="preserve">Chairman </t>
  </si>
  <si>
    <t>411 Lingapur House, Emrutha Estimates, Hyderabad – 500029</t>
  </si>
  <si>
    <t>amarmanne@gmail.com</t>
  </si>
  <si>
    <t>16-7-32, Mini Bye-Pass Road, Ramamurthy Nagar, Nellore – 524003</t>
  </si>
  <si>
    <t xml:space="preserve">Flat No. 8, Rosy Tower,  First Floor,  Nungambakkam High Road, Nungambakkam, Chennai - 600 034 </t>
  </si>
  <si>
    <t xml:space="preserve"> 9444061639, 9361707000</t>
  </si>
  <si>
    <t>18/373(15), First Floor, Ummer Avenue, West Fort Road, Koduvayur Post, Palakkad – 678001</t>
  </si>
  <si>
    <t>12-2-831/52&amp;52/1, Flat no:303, Nafees Residency, MIGH Colony, Mehdipatnam, Hyderabad – 500028</t>
  </si>
  <si>
    <t>murad_mohiddin@yahoo.com</t>
  </si>
  <si>
    <t>78, Govindappa Naicken St., 1st Floor, Chennai – 600079</t>
  </si>
  <si>
    <t>V. V. Complex, Calicut Road, PO - Perinthalmanna, Dist. - Malappuram, Kerala</t>
  </si>
  <si>
    <t>9656230191, 9447178190</t>
  </si>
  <si>
    <t>adv.mgmltr@gmail.com</t>
  </si>
  <si>
    <t xml:space="preserve">3, S. K. C. Road, Near Hotel Aishwarya, Erode – 633001 </t>
  </si>
  <si>
    <t>8012380111, 9842981581</t>
  </si>
  <si>
    <t>akraj80123@gmail.com</t>
  </si>
  <si>
    <t>Govinda Nilayam, 23-18-7/1, 2nd Floor, Hari Puram, Rajahmundry -533105</t>
  </si>
  <si>
    <t>sarmaalcs@gmail.com</t>
  </si>
  <si>
    <t>9/66/1, Bazaar Street, Nagalapuram, Chittoor – 517589</t>
  </si>
  <si>
    <t>9885565075, 9441613367</t>
  </si>
  <si>
    <t>ackamalsai@gmail.com</t>
  </si>
  <si>
    <t>Burugula Durga Prasad Rao</t>
  </si>
  <si>
    <t>25287, Hanuman Temple Road, Khammam – 507003</t>
  </si>
  <si>
    <t>No. 45 – 9 - 2,  Pitchamma Thalli Temple Street, Padavala Revu, Gundala, Near Gowtham Concepts School, Vijayawada – 520004</t>
  </si>
  <si>
    <t>9246418022, 9010363738</t>
  </si>
  <si>
    <t>chakra_scr@yahoo.com</t>
  </si>
  <si>
    <t>Near State GST Complex, Asramom, Kollam – 691002 Kerala</t>
  </si>
  <si>
    <t>fazal.taxes@gmail.com</t>
  </si>
  <si>
    <t>11-53-21/1, 1stFloor, Sobhanadri Lane, One Town, Vijayawada – 520001</t>
  </si>
  <si>
    <t>jalluriassociates@gmail.com</t>
  </si>
  <si>
    <t xml:space="preserve">Haridev Building, Old Railway Station Road, Ernakulam,  Kochi - 682018 </t>
  </si>
  <si>
    <t>kshariharan@gmail.com</t>
  </si>
  <si>
    <t>16-2-701/9/14/B-2, Basappa Building Malakpet, Hyderabad – 500036</t>
  </si>
  <si>
    <t>kotarijain@gmail.com</t>
  </si>
  <si>
    <t>No. 310, 3rdFloor, Swiss Complex, No. 33, Race Course Road, Bengaluru – 560 001</t>
  </si>
  <si>
    <t>kuber@kvhca.com</t>
  </si>
  <si>
    <t>Door No. 18/3/62/2,  Shanthi Nagar, Khadi Colony, Tirupathi– 517501 Andhra Pradesh</t>
  </si>
  <si>
    <t>sunil211072@gmail.com</t>
  </si>
  <si>
    <t xml:space="preserve">Flat No. 404, Serene Enclave, Srinivasa Nagar West, Hyderabad - </t>
  </si>
  <si>
    <t>D. No. 29-3-3, 1stFloor, DurgaNivas, Venkateswara Rao St., Governorpet, Vijayawada – 520002 Andhra Pradesh</t>
  </si>
  <si>
    <t>phani70@hotmail.com</t>
  </si>
  <si>
    <t>19, 1st Floor, Laarthik Illam Ramaiah Street, Jaihindpuram, Madurai – 625011 Tamil Nadu</t>
  </si>
  <si>
    <t>asvssaravanan1@gmail.com</t>
  </si>
  <si>
    <t>land mark centre,  New Bus stand,  Kasaragpd – 671121 Kerala</t>
  </si>
  <si>
    <t xml:space="preserve"> 9446296944, 9447425386</t>
  </si>
  <si>
    <t>udayakumaradhara@gmail.com</t>
  </si>
  <si>
    <t xml:space="preserve">Door No. 41 / 3940 - B3, 2nd  Floor, Lilgy Estate, Old Railway Station Road, Cochin – 682018 Kerala
</t>
  </si>
  <si>
    <t>vnvtaxsolutions@gmail.com</t>
  </si>
  <si>
    <t>Vice Chairman - Telangana</t>
  </si>
  <si>
    <t>411 Lingapur House, Emrutha Estimates, Hyderabad – 29 Telangana</t>
  </si>
  <si>
    <t>Jt. Secreatry</t>
  </si>
  <si>
    <t>Panchakari Nagar, 3rdCross, Near Stadium,Gadag -  582101 Karnataka</t>
  </si>
  <si>
    <t>shellcobgs@gmail.com</t>
  </si>
  <si>
    <t>Co-ordinator</t>
  </si>
  <si>
    <t>No. 1, Second Floor, 370, 1st Floor, Shetty Plaza, Ramlinggkhind Galli, Belgaum - 590001</t>
  </si>
  <si>
    <t>satweek22@gmail.com</t>
  </si>
  <si>
    <t>Matru Chaya, Ilkal, Dt. Bagalkot - 587125 Karnataka</t>
  </si>
  <si>
    <t>prashanthanchate@gmail.com</t>
  </si>
  <si>
    <t>Dr. Hc. Kota Suneel Kumar</t>
  </si>
  <si>
    <t>5/134, patel street, Near Alaganadha swamy temple, Gudur - 524101, Nellore District Andhra Pradesh</t>
  </si>
  <si>
    <t>suneelkumarkota@gmail.com</t>
  </si>
  <si>
    <t>No. 1, First Floor, Chandan Complex, IIIrd Cross Killa, C.B.T , Hubballi– 580020 Karnataka</t>
  </si>
  <si>
    <t>desai.hubli@gmail.com</t>
  </si>
  <si>
    <t> #623,Upstair Manjunatha Jewelries, Mandipet Main Road, Davangere – 577001 Karnataka</t>
  </si>
  <si>
    <t>sudhindrarao_ht@yahoo.co.in</t>
  </si>
  <si>
    <t>48-8-19/16, Flat no. 306, Sampath Enclave, Besides 'V' Hotel, Dwaraka Nagar, Visakhapatnam – 530016 Andhra Pradesh</t>
  </si>
  <si>
    <t>taxdoctor28@gmail.com</t>
  </si>
  <si>
    <t>G.S.P.N. Mohana Rao</t>
  </si>
  <si>
    <t>D. No. 11-4-9,,
Upstairs Giri Textiles, Anakapalle - 531001 Andhra Pradesh</t>
  </si>
  <si>
    <t>9032223339, 9849462979</t>
  </si>
  <si>
    <t>mohanaraogspn@gmail.com</t>
  </si>
  <si>
    <t>D No. 7-190/1/16, Chanakya Nagar, Beside. Sri Lakshmi Narasimha, Towers -1, Near.Indrani Function Halls, Chinamushidiwada, Visakhapatnam – 531173 Andhra Pradesh</t>
  </si>
  <si>
    <t>krrgst118@gmail.com</t>
  </si>
  <si>
    <t>Flat No. 220, Bhanu Enclave, Above Maruti Show Room, Erragadda, Hyderabad – 500038 Telangana</t>
  </si>
  <si>
    <t> tvsrao_stp@yahoo.co.in</t>
  </si>
  <si>
    <t>Door No. 2-1-120/2, Road No 5A, Sri Venkataramana Colony, Near B K Reddy Nagar Park, Nagole, Hyderabad – 500068 Telangana</t>
  </si>
  <si>
    <t>setty1971@yahoo.com</t>
  </si>
  <si>
    <t>P. Harinadh Reddy</t>
  </si>
  <si>
    <t>Flat No. 204, Alluri Commercial Complex, Opp. KPHB, Kukatpally, Hyderabad – 500072</t>
  </si>
  <si>
    <t>hari_pallapolu@hotmail.com, hari_pallapolu@yahoo.com</t>
  </si>
  <si>
    <t>No.1-7-10, Flat No.214, 2ndFloor, NBK Estate, Golconda X Roads, Musheerabad, Hyderabad – 500020</t>
  </si>
  <si>
    <t>narsingrao_karre@yahoo.in, narsingrao.karre@gmail.com</t>
  </si>
  <si>
    <t>No.17-1-391/S/452, Singareni Colony, Saidabad, Hyderabad – 500059 Telangana</t>
  </si>
  <si>
    <t>kunduru9@yahoo.com</t>
  </si>
  <si>
    <t>K.V. Ramana Murthy</t>
  </si>
  <si>
    <t xml:space="preserve">Flat no 102, 1st Floor, Door No - 8-3-944/15, Sreerama Enclave, Yellareddyguda, Ameerpet, Hyderabad – 500073 Telangana
</t>
  </si>
  <si>
    <t>9247421556, 9348421556</t>
  </si>
  <si>
    <t>kvr_stp@rediffmail.com</t>
  </si>
  <si>
    <t>5-1-530, 2nd Floor, Mirza complex, Hill street, Ranigunj, Secunderabad - 500003  Telangana</t>
  </si>
  <si>
    <t>ksateeshraju.stp@gmail.com</t>
  </si>
  <si>
    <t>srivastavaanil@hotmail.com, aksrivastava.fca@gmail.com</t>
  </si>
  <si>
    <t>Deepak R. Shah &amp; Associates,
603, Arun Chambers, 6th Floor,
Pandit madan Mohan Malviya Marg,
Tardeo, Mumbai – 400034 
Maharashtra</t>
  </si>
  <si>
    <t>TC – 20/2874, Ramaneeyam,
Sankaranadam Lane, Karamana,
Trivandrum – 695002. Kerala</t>
  </si>
  <si>
    <t>30A, Abhyankar Complex, Amrai Road, Sangli-416416. Maharashtra</t>
  </si>
  <si>
    <t>lullakishor@gmail.com</t>
  </si>
  <si>
    <t xml:space="preserve">Flat No. 1, NavAdutya Co-Op. HSG Society,45 Mukund Nagar, Opp. DSK Chandradeep, Pune – 411037. Maharashtra
</t>
  </si>
  <si>
    <t>sonawanenarendra@ymail.com</t>
  </si>
  <si>
    <t xml:space="preserve"> Plot No. 116, H. NO. 18A,
4th Street, New Bethania Nagar,
Valasaravakkam, Chennai – 600087
Tamil Nadu</t>
  </si>
  <si>
    <t>9444024869, 9789944500</t>
  </si>
  <si>
    <t>suryapur@yahoo.co.in</t>
  </si>
  <si>
    <t>Vice President - SZ</t>
  </si>
  <si>
    <t xml:space="preserve">Flat No. 201, Naga Durga Residency, SRT 246 &amp; 247, 
H. No. 1-1-364/14 &amp; 15,
Jawaharnagar, Chikkadpally,
Hyderabad 500 020
Andhra Pradesh
</t>
  </si>
  <si>
    <t>sreepadass@gmail.com</t>
  </si>
  <si>
    <t>15-40/1A, Padmavathi Nagar,
M. R. Palli, Tirupati – 517502
Andhra Pradesh</t>
  </si>
  <si>
    <t>top.tsreddy70@gmail.com</t>
  </si>
  <si>
    <t xml:space="preserve">205, Shagun Swastik Society,
Navrangpura, Ahmedabad – 380009
Gujarat
</t>
  </si>
  <si>
    <t>bhattandco@gmail.com</t>
  </si>
  <si>
    <t># 102, Krishna Prasad Apt., 
Dattatreya Temple Street, 
Malleswaram, 
Bengaluru - 560003 Karnataka</t>
  </si>
  <si>
    <t>sharma.auditor@gmail.com</t>
  </si>
  <si>
    <t>Mira Kunj, Patel Colony, 
Street No. 4, Jamnagar – 361008.
Gujarat</t>
  </si>
  <si>
    <t>axat_vyas@hotmail.com</t>
  </si>
  <si>
    <t>Gopal Sharma &amp; Co.,
G-2, Golden Palace, L-2A,
Krishna Marg, C- Scheme,
Jaipur - 302 001. Rajasthan</t>
  </si>
  <si>
    <t>307, Vardhaman Chambers,
17-G, Cawasji Patel Street, Fort, 
Mumbai – 400 001. Maharashtra</t>
  </si>
  <si>
    <t xml:space="preserve">C-1, Suchita Complex, 
Ambedkar Marg, 
Ghaziabad – 201001 </t>
  </si>
  <si>
    <t xml:space="preserve">Ranka Chambers, C-12 A,
Surya Path, New Colony,
M. I. Road, Jaipur – 302001
Rajasthan
</t>
  </si>
  <si>
    <t>13, Fairy Manor, 6th Floor, 
Rustom Sidhwa Marg, 
Fort, Mumbai-400 001 
Maharashtra</t>
  </si>
  <si>
    <t>vinayak.p.patkar@gmail.com</t>
  </si>
  <si>
    <t xml:space="preserve">3, Prospect House,
29, RaghunathDadaji Street,
Fort, Mumbai - 400001
Maharashtra
</t>
  </si>
  <si>
    <t>pcjoshist@yahoo.com</t>
  </si>
  <si>
    <t xml:space="preserve">202 Thomas Prabhu, 
Reliance Complex, 
Main Road, Himayat Nagar, 
Hyderabad - 500 029 
Andhra Pradesh
</t>
  </si>
  <si>
    <t>9849004423, 9440705751</t>
  </si>
  <si>
    <t xml:space="preserve">advocatemoorthy@yahoo.co.in, mvkmoorthy59@gmail.com
</t>
  </si>
  <si>
    <t>Special Invitee</t>
  </si>
  <si>
    <t>A-445, Defence Colony,
New Delhi – 110 024</t>
  </si>
  <si>
    <t>1020, Sector – 42B,
Chandigarh - 160036</t>
  </si>
  <si>
    <t>alokadv@gmail.com</t>
  </si>
  <si>
    <t>17-3-37, Upstairs, Thipparajuvari Street,
Back Side of Hotel Shivapriya,
Nellore – 524001. Andhra Pradesh</t>
  </si>
  <si>
    <t>csguptacrk@gmail.com</t>
  </si>
  <si>
    <t>507 - B, D - Mall,
Netaji Subhash Place,
Pitampura,  Delhi – 110034</t>
  </si>
  <si>
    <t>A-2/705, Neelkanth Valley,
Kolshet Road, Dhokali,
Thane – 400607
Maharashtra</t>
  </si>
  <si>
    <t>112, Wing – I,
Hans Bhawan,
1, Bahadur Shah Zafar Marg,
New Delhi – 110 002</t>
  </si>
  <si>
    <t>sampath@iyenngar.co.in</t>
  </si>
  <si>
    <t>Tax Law Syndicate, V. V. Complex,
Calicut Road, 
PO – Perinthalmanna, 
Malappuram – 679322 
Kerala</t>
  </si>
  <si>
    <t>9447178190 / 9656230191</t>
  </si>
  <si>
    <t>134A, Mangal Niwas,
Vallabhbavi, Dist. Kota,
Kota – 324007. Rajasthan</t>
  </si>
  <si>
    <t>mmsharma51@yahoo.com</t>
  </si>
  <si>
    <t>Patodi Sadan, 23,
Vallabha Nagar Extension,
Kota – 324007 Rajasthan</t>
  </si>
  <si>
    <t>rgpdas@gmail.com</t>
  </si>
  <si>
    <t xml:space="preserve">85, Navyug Market, Ghaziabad – 201001
</t>
  </si>
  <si>
    <t>Amit Kishor Lulla</t>
  </si>
  <si>
    <t>lulla_amit@rediffmail.com</t>
  </si>
  <si>
    <t>83, Sonal Apartment, Shivaji Park, Kolhapur – 416 001 Maharashtra</t>
  </si>
  <si>
    <t>arungbaheti@gmail.com</t>
  </si>
  <si>
    <t xml:space="preserve"> H-2, Everest Building, 9th Floor, Tardeo Road, Mumbai – 400034. Maharashtra</t>
  </si>
  <si>
    <t>4-A, D. T. C.  Gr. Floor, KhatauWadi, Goregaonkar Lane, Attached to Central Cinema, Charni Road,Mumbai 400 004 Maharashtra</t>
  </si>
  <si>
    <t>adlalwani@rediffmail.com</t>
  </si>
  <si>
    <t>1 - 2, First Floor, Shivhari Towers, Jamnagar – 361005. Gujarat</t>
  </si>
  <si>
    <t>bhdholakia@gmail.com</t>
  </si>
  <si>
    <t>202 - 203, Dhruv Complex, Opp. Police Quarters, Una– 362560 Gujarat</t>
  </si>
  <si>
    <t>adv.bhavyapopat@gmail.com</t>
  </si>
  <si>
    <t>303,  Status Complex, Opp. Amrapali Complex, Karelibaug, Vadodara – 390018 Gujarat</t>
  </si>
  <si>
    <t>chintan71@gmail.com</t>
  </si>
  <si>
    <t>584-A, JalalpuraDakshinGhandhi Bag Behind Rapid Transport ,  Nagpur - 440 002 Maharashtra</t>
  </si>
  <si>
    <t>yahoo@compauditor.com</t>
  </si>
  <si>
    <t>115, Kamat Towers, Pato Panaji,Panaji – 403001 Goa</t>
  </si>
  <si>
    <t>gauravkenkre@gmail.com</t>
  </si>
  <si>
    <t>Block C – 5, Room No. – 10, Dev Samaj Road, Netaji, Ulhasnagar – 421004 Maharashtra</t>
  </si>
  <si>
    <t>ca.hari.dudani@gmail.com</t>
  </si>
  <si>
    <t>C-204, Manubhai Tower, Opp. M. S. Univercity, Sayajiguji, Vadodara 390005 Gujarat</t>
  </si>
  <si>
    <t>hmv.itax@gmail.com</t>
  </si>
  <si>
    <t>1,2,3 Sun &amp; Breeze CHS Ltd. Sahakar Road, Nr. Gokul Arcade, Vile Parle (E), Mumbai 400057 Maharashtra</t>
  </si>
  <si>
    <t>Jayendra Bhai Bhimjibahi Tanna</t>
  </si>
  <si>
    <t>Tanna Accounts, 2nd Floor, Tulsi Chamber, Haveli Gali, Junagadh-362001 Gujarat</t>
  </si>
  <si>
    <t>tannaaccounts@yahoo.co.in</t>
  </si>
  <si>
    <t>Jayesh Veljibhai Kanani</t>
  </si>
  <si>
    <t>227 - 228, 1st Floor, Shah House, K. V. Road, Jamnagar – 361001 Gujarat</t>
  </si>
  <si>
    <t>patel.andco@yahoo.co.in</t>
  </si>
  <si>
    <t>Office No. 204, 2nd Floor, Keywind Ind. Estate, Kondivita Road, Andheri (E), Mumbai – 400059. Maharashtra</t>
  </si>
  <si>
    <t>cakamaldhanuka@yahoo.com</t>
  </si>
  <si>
    <t xml:space="preserve">1 Shree Ram Laxmi Niwas, Near Anthony Bakery Kulbad, Thane (W) – 400601 Maharashtra
</t>
  </si>
  <si>
    <t>kamleshsaboo@gmail.com</t>
  </si>
  <si>
    <t>Level - 5, Vini Elegance, Above Tanishq, L. T. Road, Borivali (W), Mumbai – 400092 Maharashtra</t>
  </si>
  <si>
    <t>khyativasani@yahoo.com</t>
  </si>
  <si>
    <t>18, Sundervan Society, Near Saket Society, Vastrapur, Ahmedabad – 380 009 Gujarat</t>
  </si>
  <si>
    <t>BG 16 &amp; 17, Kunde Complex, South Wing, Borda, Margao – 403602. Goa</t>
  </si>
  <si>
    <t>camanjunath.hegde@gmail.com</t>
  </si>
  <si>
    <t>Mansukh Nagjibhai Waghela</t>
  </si>
  <si>
    <t>3, Suryadarshan Tower - A CHS Ltd., Nitin Company Junction, Opp. Medicare Hospital, Thane (W) – 400604. Maharashtra</t>
  </si>
  <si>
    <t>mnwaghela@gmail.com</t>
  </si>
  <si>
    <t>N. Kanchanbhai Patel &amp; Sons 105, Shree Krishna Appt. - 2, Kothi, Nr. Western Railway Ground, Vadodara – 390001. Gujarat</t>
  </si>
  <si>
    <t>nnakulesh@sify.com</t>
  </si>
  <si>
    <t>230, 2nd Floor, Singapuriwadi Salabatpura, Surat - 395 002  Gujarat</t>
  </si>
  <si>
    <t xml:space="preserve">narendranemlawal@yahoo.co.in </t>
  </si>
  <si>
    <t>803, Atrium II, Next to Courtyard Marriott Hotel, Opp. Child High School, Chakala Metro Station, Andheri Kurla Road, Andheri (E), Mumbai – 400093. Maharashtra</t>
  </si>
  <si>
    <t>natwarthakrar@gmail.com</t>
  </si>
  <si>
    <t xml:space="preserve">Chamber 2, Cosmos Trade Place, Khatau Building, Opp. BSE, Fort, Mumbai - 400001 Maharashtra
</t>
  </si>
  <si>
    <t>nayak.p.patkar@gmail.com</t>
  </si>
  <si>
    <t xml:space="preserve">9/160 - A, Khandwala Street, Wadi Faliya, Surat – 395003 Gujarat
</t>
  </si>
  <si>
    <t xml:space="preserve">paritosh_maharajwala@yahoo.com </t>
  </si>
  <si>
    <t xml:space="preserve">Sai Niwas, 1st Floor, Office No. 3 &amp; 4, MahatamPhile Road, Naupada, Thane (W), Thane 400602 Maharashtra
</t>
  </si>
  <si>
    <t>pravinveera@yahoo.in</t>
  </si>
  <si>
    <t>505 - 6 - 7, A - Wing, Tirupati Plaza, Nr. Collectors Office, Surat – 395001. Gujarat</t>
  </si>
  <si>
    <t>rohan@hddesai.com</t>
  </si>
  <si>
    <t xml:space="preserve">302, Mata Sagar Apartment, Sector - 20, Ulhasnagar – 421003 Maharashtra
</t>
  </si>
  <si>
    <t>aswaniassociates@rediffmail.com</t>
  </si>
  <si>
    <t xml:space="preserve">A-3/903, Vikas Complex, Near Castle Mills, Thane - 400601 Maharashtra
</t>
  </si>
  <si>
    <t>beria@usa.com</t>
  </si>
  <si>
    <t xml:space="preserve">F / 112 - 114, Golden Plaza, Opp. BSNL Office,Bharuch– 392002 Gujarat
</t>
  </si>
  <si>
    <t>neve_associates2006@yahoo.co.in</t>
  </si>
  <si>
    <t>Siddharth Plaza, Shinde Colony, Laxmi Nagar, Tal. Shirol, Dist - Jaysingpur, Kolhapur - 416101 Maharashtra</t>
  </si>
  <si>
    <t>kadamsudarshan@yahoo.in</t>
  </si>
  <si>
    <t>510-513, Apeejay House,
130, Mumbai Samachar Marg, Kalaghoda, Fort, Mumbai – 400023 Maharashtra</t>
  </si>
  <si>
    <t>yatin@ykdesai.com</t>
  </si>
  <si>
    <t>Chairman (WZ)</t>
  </si>
  <si>
    <t>T. P. Mr. Pravin R. Shah</t>
  </si>
  <si>
    <t>05, Om Depti Co. Op. HSG Soc. Ltd. Ground Floor, Shradhanand Road, Vile Parle € Mumbai 400057 Maharashtra</t>
  </si>
  <si>
    <t>shahraj87@yahoo.com</t>
  </si>
  <si>
    <t>Vice Chairman (Maharashtra)</t>
  </si>
  <si>
    <t>A / 101,  Butter Fly CHS.,
Bhavanishankar Road,
Dadar (W), Mumbai – 400028
Maharashtra</t>
  </si>
  <si>
    <t>hemantparab_ca@yahoo.com</t>
  </si>
  <si>
    <t>Vice Chairman (Gujarat)</t>
  </si>
  <si>
    <t>203, Suvidha Complex,TalavDarwaja, Junagadh – 362 001</t>
  </si>
  <si>
    <t>kalpesh.ruparelia@yahoo.co.in</t>
  </si>
  <si>
    <t>Secretary (WZ)</t>
  </si>
  <si>
    <t>7/4024, " SADBHAVNA", Nalia Sheri, Rughnathpura, Surat – 395003. Gujarat</t>
  </si>
  <si>
    <t>crgangadwala@yahoo.co.in</t>
  </si>
  <si>
    <t>Joint Secretary (Maharashtra)</t>
  </si>
  <si>
    <t>406, Anand Building, 82 / 84, KaziSayed, Masjid, Mumbai – 400003</t>
  </si>
  <si>
    <t xml:space="preserve"> sachin23gandhi@yahoo.co.in</t>
  </si>
  <si>
    <t>Joint Secretary (Gujarat)</t>
  </si>
  <si>
    <t>Sports Club Shopping Centre, Dist. Banaskantha, Deesa – 385535. Gujarat</t>
  </si>
  <si>
    <t>advocate9825535957@yahoo.com</t>
  </si>
  <si>
    <t>E – 1, Bal Gopal Tenament, Sai Chokdi, Manjalpor, Vadodara – 390011</t>
  </si>
  <si>
    <r>
      <rPr>
        <sz val="11"/>
        <rFont val="Calibri"/>
        <family val="2"/>
      </rPr>
      <t>Dy. President</t>
    </r>
  </si>
  <si>
    <t>Vice President - WZ</t>
  </si>
  <si>
    <t>Joint Secretary - WZ</t>
  </si>
  <si>
    <t>2, Niwas Blossom, Shranpur Link Road, Canada Corner, Nashik– 422005 Maharashtra</t>
  </si>
  <si>
    <t xml:space="preserve">aditya31390@gmail.com
</t>
  </si>
  <si>
    <t xml:space="preserve">7/2, Shivdarshan Building, Opp. Shivaji Statue, 457, Market Yard Road, Pune – 411037. Maharashtra
</t>
  </si>
  <si>
    <t>anilvakharia@gmail.com</t>
  </si>
  <si>
    <t>102, Puspanjali Apts., Junanthana, Navsari – 396445. Gujarat</t>
  </si>
  <si>
    <t>dakshesh6gandhi@gmail.com</t>
  </si>
  <si>
    <t xml:space="preserve">Plot No. 22,  Niwara Co-op. Housing Society, Gorewada Ring Road, Nagpur – 440013. Maharashtra
</t>
  </si>
  <si>
    <t>shahil12780@rediffmail.com</t>
  </si>
  <si>
    <t xml:space="preserve">603, Sai Visawa CHS, L. N. Road, Opp. Ruia College, Matunga (E), Mumbai – 400019 Maharashtra
</t>
  </si>
  <si>
    <t>dmtambde@gmail.com</t>
  </si>
  <si>
    <t xml:space="preserve">309 - 310, Trisha Square - II, Besides Genx Hotel, Jetalpur Road, Vadodara – 390007. Gujarat
</t>
  </si>
  <si>
    <t>fayazan27@gmail.com</t>
  </si>
  <si>
    <t>Haresh T. Chhugani</t>
  </si>
  <si>
    <t xml:space="preserve">Shiv Kripa, 1st Floor, Bhakti Bhavan Lane , Siddhi Society, Chembur, Mumbai - 400071. Maharshtra
</t>
  </si>
  <si>
    <t xml:space="preserve">38, Shrinagar Society, B/H Jawahar Society, Mehsana – 384002 Gujarat
</t>
  </si>
  <si>
    <t>5/1216, "Varun", Haripura, Main Road, Bhavanivad, Surat – 395003. Gujarat</t>
  </si>
  <si>
    <t>smmadvocate@gmail.com</t>
  </si>
  <si>
    <t>N E C 2022, Advisor &amp; Past Presidents</t>
  </si>
  <si>
    <t>Central Zone - Co-Opted / Special Invitee - 1</t>
  </si>
  <si>
    <t>Central Zone - Co-Opted / Special Invitee - 2</t>
  </si>
  <si>
    <t>Central Zone - Advisors</t>
  </si>
  <si>
    <t>East Zone - National Executive Members  1</t>
  </si>
  <si>
    <t>East Zone - National Executive Members  2</t>
  </si>
  <si>
    <t>East Zone - National Executive Members  3</t>
  </si>
  <si>
    <t>East  Zone - Co-Opted</t>
  </si>
  <si>
    <t>East  Zone - Special Invitees  1</t>
  </si>
  <si>
    <t>East  Zone - Special Invitees  2</t>
  </si>
  <si>
    <t xml:space="preserve">North Zone - Office Bearers </t>
  </si>
  <si>
    <t>North Zone - National Executive Members</t>
  </si>
  <si>
    <t>North Zone - Elected Executive Members  1</t>
  </si>
  <si>
    <t>North Zone - Elected Executive Members  2</t>
  </si>
  <si>
    <t>North Zone - Co-Opted</t>
  </si>
  <si>
    <t>South  Zone - Elected Executive Members  1</t>
  </si>
  <si>
    <t>South  Zone - Elected Executive Members  2</t>
  </si>
  <si>
    <t xml:space="preserve">South Zone - National Executive Members </t>
  </si>
  <si>
    <t>South Zone - Co-Opted</t>
  </si>
  <si>
    <t xml:space="preserve">West Zone - Office Bearers </t>
  </si>
  <si>
    <t>West Zone - Elected Executive Members  1</t>
  </si>
  <si>
    <t>West Zone - Elected Executive Members  2</t>
  </si>
  <si>
    <t>West Zone - Ex-Officio</t>
  </si>
  <si>
    <t>West Zone - National Executive Members</t>
  </si>
  <si>
    <t>West Zone - Co-Opted</t>
  </si>
  <si>
    <t>National Executive Committee  2022, Members (A - N)</t>
  </si>
  <si>
    <t>National Executive Committee  2022, Members (N - Z)</t>
  </si>
  <si>
    <t>National Executive Committee  2022, Co-opted Members</t>
  </si>
  <si>
    <t>National Executive Committee  2022, Special Invitee</t>
  </si>
  <si>
    <t>Indirect Tax (GST) Representation Committee, Members (A - J)</t>
  </si>
  <si>
    <t>Indirect Tax (GST) Representation Committee, Members (K - Z)</t>
  </si>
  <si>
    <t>Direct Tax Representation Committee, Members (A - M)</t>
  </si>
  <si>
    <t>Direct Tax Representation Committee, Members (M - Z)</t>
  </si>
  <si>
    <t>Lawvision Attorneys Raj Bhawan, Opp. Canara Bank, Court Road, Saharanpur - 247001 U.P.</t>
  </si>
  <si>
    <t xml:space="preserve">East Zone - Office Bearers </t>
  </si>
  <si>
    <t>From the page heading</t>
  </si>
  <si>
    <r>
      <t>"</t>
    </r>
    <r>
      <rPr>
        <b/>
        <sz val="11"/>
        <color rgb="FFFF0000"/>
        <rFont val="Calibri"/>
        <family val="2"/>
        <scheme val="minor"/>
      </rPr>
      <t>Search</t>
    </r>
    <r>
      <rPr>
        <sz val="11"/>
        <color rgb="FFFF0000"/>
        <rFont val="Calibri"/>
        <family val="2"/>
        <scheme val="minor"/>
      </rPr>
      <t>"</t>
    </r>
  </si>
  <si>
    <t>You can find the another committee's description by following the above steps again accoding to your wish</t>
  </si>
  <si>
    <t>You can view the description of Committees by tapping  in the yellow coloured box appearing, a drop-down list will appear wherein you can touch the desired name  and will get the result.</t>
  </si>
  <si>
    <t>Munish G. - NOIDA</t>
  </si>
  <si>
    <t>22B - 12 - 2, Sri Shirdi Sai Baba Sadanam Gadavari Street, Power Pet, W. G. D. T., Eluru Andhra Pradesh 534002</t>
  </si>
  <si>
    <t>F-5, DDA MIG Flats,
Prasad Nagar,
New Delhi – 110005. Delhi</t>
  </si>
  <si>
    <t>95/3, Luker Ganj, Near Lukerganj Club and Field, Allahabad - 211001 Uttar Pradesh</t>
  </si>
  <si>
    <t>203, Manas Bhawan Extn., 11, R. N. T. Marg, Indore 452001
Madhya Pradesh</t>
  </si>
  <si>
    <t>1057 / 2650, Maa Santoshi Nagar,
Bomikhal, Rasulgarh,
Bhubaneshwar – 751 014  Odisha</t>
  </si>
  <si>
    <t>307, Vardhaman Chambers, 17 - G, Cawasji Patel Street, Fort, Mumbai - 400 001  Maharashtra</t>
  </si>
  <si>
    <t xml:space="preserve">23, Extn. Vallabh Nagar Kota, 324007, Rajasthan </t>
  </si>
  <si>
    <t>“AASHISH”, Indrapuri Road No. 1,
PO. Hetal, Ratu Road, 
Ranchi – 834005 Jharkhand</t>
  </si>
  <si>
    <t>202, Rewa Chambers, 31, New Marine Lines, 400020, Mumbai</t>
  </si>
  <si>
    <t>18, Sundervan Society, Near Saket Society, Vastrapur, Ahmedabad 380009, Gujrat</t>
  </si>
  <si>
    <t xml:space="preserve">B. B. Patel &amp; Company 101-A, Mangalmurti Apartment, B / H. New Alka Restaurant, R. C. Dutt Road, Alkapuri Vadodara, 390007, Gujrat </t>
  </si>
  <si>
    <t xml:space="preserve">6th Floor, ‘Trade Centre’, #2914, Race Course Road, 560001 Bengaluru </t>
  </si>
  <si>
    <t>4, Raja Woodmunt Street, Kolkata 700001</t>
  </si>
  <si>
    <t>Vijay Kewalramani</t>
  </si>
  <si>
    <t>Arvind Mittal</t>
  </si>
  <si>
    <t>avi209@gmail.com</t>
  </si>
  <si>
    <t>P. C. Joshi</t>
  </si>
  <si>
    <t>Nitin Gautam</t>
  </si>
  <si>
    <t>Kishor Vanjara</t>
  </si>
  <si>
    <t>Balwant Rao</t>
  </si>
  <si>
    <t>Udayakumar K</t>
  </si>
  <si>
    <t>M. Srinivasa Rao</t>
  </si>
  <si>
    <t>Vipinkumar K P</t>
  </si>
  <si>
    <t>K. Balasubramanian</t>
  </si>
  <si>
    <t>Anil Vakharia</t>
  </si>
  <si>
    <t>S. Nanjunda Prasad</t>
  </si>
  <si>
    <t>Vivek Agrawal</t>
  </si>
  <si>
    <t>B. G. Shellikeri</t>
  </si>
  <si>
    <t>Piyush Baid</t>
  </si>
  <si>
    <t>Dipak Amin</t>
  </si>
  <si>
    <t>Deepak P. Pandey</t>
  </si>
  <si>
    <t>C. Satyanarayaana Gupta</t>
  </si>
  <si>
    <t>Bharat Swami</t>
  </si>
  <si>
    <t>Prashant V. Hanchate</t>
  </si>
  <si>
    <t>Sachin Gandhi</t>
  </si>
  <si>
    <t>Ashok Kadam</t>
  </si>
  <si>
    <t>A Kanakaraj</t>
  </si>
  <si>
    <t>Ravindra Desai</t>
  </si>
  <si>
    <t>A L C S Sarma</t>
  </si>
  <si>
    <t>H.T.Sudhindra Rao</t>
  </si>
  <si>
    <t>B. L. Rajesh</t>
  </si>
  <si>
    <t>Dipakbhai Pravinbhai Amin</t>
  </si>
  <si>
    <t>A.C. Kamal</t>
  </si>
  <si>
    <t>Govind Kumar Gaur</t>
  </si>
  <si>
    <t>Suchetha Ramachandran</t>
  </si>
  <si>
    <t>S.S. Satyanarayana</t>
  </si>
  <si>
    <t>Chakra Ramana Sambhojula</t>
  </si>
  <si>
    <t>B. R. Chandrasekhar</t>
  </si>
  <si>
    <t>Sudarshan Sadashiv Kadam</t>
  </si>
  <si>
    <t>T. V. Subba Rao</t>
  </si>
  <si>
    <t>Ravichandran</t>
  </si>
  <si>
    <t>K. T. Krishnaswamy</t>
  </si>
  <si>
    <t>T. Srinivasulu Reddy</t>
  </si>
  <si>
    <t>Sundar Ganesan</t>
  </si>
  <si>
    <t>Y. N. Sharma</t>
  </si>
  <si>
    <t>K. V. Ramana Reddy</t>
  </si>
  <si>
    <t>D. Vasanthakumar Reddy</t>
  </si>
  <si>
    <t>M Dayakar Reddy</t>
  </si>
  <si>
    <t>K. Sateesh Raju</t>
  </si>
  <si>
    <t>P. John Jacob Singh</t>
  </si>
  <si>
    <t>Bibekananda Mohanti</t>
  </si>
  <si>
    <t xml:space="preserve">  Ganesh Purohit</t>
  </si>
  <si>
    <t>Smt. Prem Lata Bansal</t>
  </si>
  <si>
    <t>Achintya Bhattacharyaji</t>
  </si>
  <si>
    <t>Axat P. Vyas</t>
  </si>
  <si>
    <t>Ajay Wadhwa</t>
  </si>
  <si>
    <t>Mitesh Kotecha</t>
  </si>
  <si>
    <t>Dr. K. Shivaram</t>
  </si>
  <si>
    <t>Dr. Ashok Saraf</t>
  </si>
  <si>
    <t>Arvind Shukla</t>
  </si>
  <si>
    <t>Mukesh Gupta</t>
  </si>
  <si>
    <t>Mukul Gupta</t>
  </si>
  <si>
    <t>Raginee Goyal</t>
  </si>
  <si>
    <t>Pankaj Ghiya</t>
  </si>
  <si>
    <t>Sanjay Kumar</t>
  </si>
  <si>
    <t>K. Sampath</t>
  </si>
  <si>
    <t>Basudev Panda</t>
  </si>
  <si>
    <t>Samir Divatia</t>
  </si>
  <si>
    <t>K. C. Kaushik</t>
  </si>
  <si>
    <t>Sanjay Sharma</t>
  </si>
  <si>
    <t>Nikita R. Badheka</t>
  </si>
  <si>
    <t>Vikram Chawla</t>
  </si>
  <si>
    <t>Anupama Gandhi</t>
  </si>
  <si>
    <t>Anil Mathur</t>
  </si>
  <si>
    <t>Neeraj Jain</t>
  </si>
  <si>
    <t>Sunil Agrawal</t>
  </si>
  <si>
    <t>M. L. Patodi</t>
  </si>
  <si>
    <t>Sanjeev Kumar Anwar</t>
  </si>
  <si>
    <t>Aalok Swaroop</t>
  </si>
  <si>
    <t>Shantanu Chaudhary</t>
  </si>
  <si>
    <t>Aditya Toshniwal</t>
  </si>
  <si>
    <t>Sapan Kumar</t>
  </si>
  <si>
    <t>Prasanta Kumar Prusty</t>
  </si>
  <si>
    <t>H. L. Madan</t>
  </si>
  <si>
    <t>Anjana Singh</t>
  </si>
  <si>
    <t>Ajai Kumar Gupta</t>
  </si>
  <si>
    <t>Sachin Sharma</t>
  </si>
  <si>
    <t>Ajay Singh</t>
  </si>
  <si>
    <t>M. Amarendar</t>
  </si>
  <si>
    <t>M. Ganeshan</t>
  </si>
  <si>
    <t>Deepabali Das</t>
  </si>
  <si>
    <t>Mitish Sanmukhlal Modi</t>
  </si>
  <si>
    <t>Nakulesh Kanchanbhai Patel</t>
  </si>
  <si>
    <t>Anagha Kulkarni</t>
  </si>
  <si>
    <t>Aditya Seema Pradeep</t>
  </si>
  <si>
    <t>201, 2nd Floor, Soham Square, Above Bank of Baroda, Opp. Metro Wholsale Mall, AlthanVesu VIP Road, Surat, Gujarat</t>
  </si>
  <si>
    <t>Jankipuram, MDH 4/56, Sector - H, Lucknow – 226021</t>
  </si>
  <si>
    <t>House No. 76, Pocket A-3, Sector – 3, Rohini, Delhi – 110085</t>
  </si>
  <si>
    <t xml:space="preserve">C/o. G. Tosniwal &amp; Co., Probir Market, 2nd Floor, Paltan Bazar, Guwahati – 781008 Assam
</t>
  </si>
  <si>
    <t xml:space="preserve">242 ( Old Postal No. 38/4), P. Majumdar Road, 2nd Floor, Kolkata – 700078 West Bengal
</t>
  </si>
  <si>
    <t>Kalambagh Chowk, Rourkela, Muzaffarpur - 842002 Bihar</t>
  </si>
  <si>
    <t>231-A, Krishnapura, Udaipur. Rajasthan</t>
  </si>
  <si>
    <t>Nitu Hawelia</t>
  </si>
  <si>
    <t>G. D.  Bansal</t>
  </si>
  <si>
    <t>Alok Jain</t>
  </si>
  <si>
    <t>Ashok Chandak</t>
  </si>
  <si>
    <t>Neelam Jadhav</t>
  </si>
  <si>
    <t>Janak K. Vaghani</t>
  </si>
  <si>
    <t>S. Venkataramani</t>
  </si>
  <si>
    <t>Vipul B. Joshi</t>
  </si>
  <si>
    <t>Narayan Prasad Jain</t>
  </si>
  <si>
    <t>Ratan Lal Goyal</t>
  </si>
  <si>
    <t>Rajiv Agarwal</t>
  </si>
  <si>
    <t>Ajay N. Sariya</t>
  </si>
  <si>
    <t>Santosh Gupta</t>
  </si>
  <si>
    <t>G. Bhaskar</t>
  </si>
  <si>
    <t>Samir Jani</t>
  </si>
  <si>
    <t>Basudeo Chatterjee</t>
  </si>
  <si>
    <t>Anubhav Pradhan</t>
  </si>
  <si>
    <t>Girish J. Rathi</t>
  </si>
  <si>
    <t>Himanshu Goyal</t>
  </si>
  <si>
    <t>Rohit Patodi</t>
  </si>
  <si>
    <t>Nitin Jolly</t>
  </si>
  <si>
    <t>Smit Sourab</t>
  </si>
  <si>
    <t>Anand Kumar Pasari</t>
  </si>
  <si>
    <t>Aditya Tulsyan</t>
  </si>
  <si>
    <t>Subrato Das Gupta</t>
  </si>
  <si>
    <t>Daitari Behera</t>
  </si>
  <si>
    <t>Sanjay Kumar Verma</t>
  </si>
  <si>
    <t>Anil Kumar Srivastava</t>
  </si>
  <si>
    <t>Ajay Kumar Gupta</t>
  </si>
  <si>
    <t>Sandeep Goyal</t>
  </si>
  <si>
    <t>A. V. S. Krishna Mohan</t>
  </si>
  <si>
    <t>Arun Gokuldas Baheti</t>
  </si>
  <si>
    <t>Narendra Babula Nemlawala</t>
  </si>
  <si>
    <t>P. V. Ravi Kumar</t>
  </si>
  <si>
    <t>Gautam Sharma</t>
  </si>
  <si>
    <t>Basudeb Chhaterjee, Jamshedpur</t>
  </si>
  <si>
    <t>K. Gopal</t>
  </si>
  <si>
    <t>Deepak Bapat</t>
  </si>
  <si>
    <t>J. D. Nankani</t>
  </si>
  <si>
    <t>V. P. Gupta</t>
  </si>
  <si>
    <t>O. P. Shukla</t>
  </si>
  <si>
    <t>TP. Girish Dhokiya</t>
  </si>
  <si>
    <t>Ramesh Chandra Jena</t>
  </si>
  <si>
    <t>Bharat Sachdev</t>
  </si>
  <si>
    <t>Arvind Kumar Mishra</t>
  </si>
  <si>
    <t>Arati Vissanji</t>
  </si>
  <si>
    <t>H. Padamchand Khincha</t>
  </si>
  <si>
    <t>Shashank Dundu</t>
  </si>
  <si>
    <t>Dilip Yashvardhan</t>
  </si>
  <si>
    <t>Pradip Kapasi</t>
  </si>
  <si>
    <t>Pardeep Goyal</t>
  </si>
  <si>
    <t>Jitendra Mishra</t>
  </si>
  <si>
    <t>Dr. Hemant S. Modh</t>
  </si>
  <si>
    <t>Bhawani Shankar Gupta</t>
  </si>
  <si>
    <t>G.P. Singhal</t>
  </si>
  <si>
    <t>J. K. Ranka</t>
  </si>
  <si>
    <t>Sudeep Nopani</t>
  </si>
  <si>
    <t>Sudhanshu Shekhar Das</t>
  </si>
  <si>
    <t>Devesh Poddar</t>
  </si>
  <si>
    <t>Raj Kumar Arya</t>
  </si>
  <si>
    <t>Amit V. Goenka</t>
  </si>
  <si>
    <t>Manoj Sharma</t>
  </si>
  <si>
    <t>G Baskar</t>
  </si>
  <si>
    <t>Hemant Rajaram Parab</t>
  </si>
  <si>
    <t>Ashok Dhiraj Lal Mehta</t>
  </si>
  <si>
    <t>Natwar Gokaldas Thakrar</t>
  </si>
  <si>
    <t>Daksheshkumar B. Gandhi</t>
  </si>
  <si>
    <t>Pradosh Pattnaik</t>
  </si>
  <si>
    <t>Bhola Prasad Sinha</t>
  </si>
  <si>
    <t>Ajay R. Singh</t>
  </si>
  <si>
    <t>Kuntal A. Parekh</t>
  </si>
  <si>
    <t>Bhaskar B. Patel</t>
  </si>
  <si>
    <t>Rajesh Mehta</t>
  </si>
  <si>
    <t>Jitendra Kumar Mishra</t>
  </si>
  <si>
    <t>Asim Zafar</t>
  </si>
  <si>
    <t>Hiro Rai</t>
  </si>
  <si>
    <t>Siddharth Ranka</t>
  </si>
  <si>
    <t>Ajay Kumar Singh</t>
  </si>
  <si>
    <t>Ganesh Purohit</t>
  </si>
  <si>
    <t>Siddheshwar Yelamali</t>
  </si>
  <si>
    <t>Gouri Chandnani Popat</t>
  </si>
  <si>
    <t>Aanchal Kapoor</t>
  </si>
  <si>
    <t>Rajesh B. Doshi</t>
  </si>
  <si>
    <t>Mahendra Gargieya</t>
  </si>
  <si>
    <t>H. M. Singhvi</t>
  </si>
  <si>
    <t>Niraj Kumar Nayak</t>
  </si>
  <si>
    <t>Bhanu Giri</t>
  </si>
  <si>
    <t>Anirudh Kumar Agarwal</t>
  </si>
  <si>
    <t>Sumit Gindoria</t>
  </si>
  <si>
    <t>Pritam Baruah</t>
  </si>
  <si>
    <t>Ashutosh Singh</t>
  </si>
  <si>
    <t>Shantanu Gupta</t>
  </si>
  <si>
    <t>Vineet Bhatia</t>
  </si>
  <si>
    <t>Anand Kumar Panday</t>
  </si>
  <si>
    <t>Jafferali Suleman</t>
  </si>
  <si>
    <t>Mahantesh V. Mudnur</t>
  </si>
  <si>
    <t>K. C. Anand</t>
  </si>
  <si>
    <t>Kalpesh L Ruparelia</t>
  </si>
  <si>
    <t>Avinash Lalwani</t>
  </si>
  <si>
    <t>Nishit Madhukar Gandhi</t>
  </si>
  <si>
    <t>Jamuna Shukla</t>
  </si>
  <si>
    <t>Dr. Naveen Rattan</t>
  </si>
  <si>
    <t>Rahul Kaushik</t>
  </si>
  <si>
    <t>Dr. M. V. K. Moorthy</t>
  </si>
  <si>
    <t>Sandeep Sharma</t>
  </si>
  <si>
    <t>Deep Chand Mali</t>
  </si>
  <si>
    <t>Piyush Kumar Kamal</t>
  </si>
  <si>
    <t>Satish Kumar Gupta</t>
  </si>
  <si>
    <t>Jyoti Raj</t>
  </si>
  <si>
    <t>Atam Tekchandaney</t>
  </si>
  <si>
    <t>Ved Kumar P. Jain</t>
  </si>
  <si>
    <t>K. C. Devdas</t>
  </si>
  <si>
    <t>Subhash S. Shetty</t>
  </si>
  <si>
    <t>Shreeharsh Singh</t>
  </si>
  <si>
    <t>Shashi Bekal</t>
  </si>
  <si>
    <t>Neena Kumar</t>
  </si>
  <si>
    <t>Amit Goyal</t>
  </si>
  <si>
    <t>Sandeep Agrawal</t>
  </si>
  <si>
    <t>Deepak Garg</t>
  </si>
  <si>
    <t>Pawan Goyal</t>
  </si>
  <si>
    <t>O. P. Agarwal</t>
  </si>
  <si>
    <t>Dilip Kumar</t>
  </si>
  <si>
    <t>Hari Lal Patel</t>
  </si>
  <si>
    <t>Apurba Saha</t>
  </si>
  <si>
    <t>Sunil SARAF</t>
  </si>
  <si>
    <t>Kamal Kumar Jain</t>
  </si>
  <si>
    <t>Kalyan Kamal Panda</t>
  </si>
  <si>
    <t>Varinder Kumar Sharma</t>
  </si>
  <si>
    <t>Basant Kumar</t>
  </si>
  <si>
    <t>Shilpi Satyapriya Satyam</t>
  </si>
  <si>
    <t>Anuj Bansal</t>
  </si>
  <si>
    <t>Mohammed Murad Mohiddin</t>
  </si>
  <si>
    <t>Dharmesh Manubhai Gangadwala</t>
  </si>
  <si>
    <t>Bhavik Hempushpa Dholakia</t>
  </si>
  <si>
    <t>Paritosh Narendra Maharajwala</t>
  </si>
  <si>
    <t>Chirag S. Parekh</t>
  </si>
  <si>
    <t>Deepak R. Shah</t>
  </si>
  <si>
    <t>Dinesh Tambde</t>
  </si>
  <si>
    <t>Rajesh Joshi</t>
  </si>
  <si>
    <t>Padmanabh Dave</t>
  </si>
  <si>
    <t>Prem Lata Bansal</t>
  </si>
  <si>
    <t>Dr. Gaurav Gupta</t>
  </si>
  <si>
    <t>C. B. Thakar</t>
  </si>
  <si>
    <t>Naveen Kumar Garg</t>
  </si>
  <si>
    <t>Suman Chetia</t>
  </si>
  <si>
    <t>R. N. Shukla</t>
  </si>
  <si>
    <t>Surya Kant Mishra</t>
  </si>
  <si>
    <t>Samstan Dolma</t>
  </si>
  <si>
    <t>Pooja Talwar</t>
  </si>
  <si>
    <t>B. L. Batra</t>
  </si>
  <si>
    <t>Paras Savla</t>
  </si>
  <si>
    <t>K. R. Pradeep</t>
  </si>
  <si>
    <t>Sunil M. Lala</t>
  </si>
  <si>
    <t>Dheeraj Borad</t>
  </si>
  <si>
    <t>K. K. Khandelwal</t>
  </si>
  <si>
    <t>Neeraja Sachdev</t>
  </si>
  <si>
    <t>Milind Vijayvargiya</t>
  </si>
  <si>
    <t>Meenal Pankaj Ghiya</t>
  </si>
  <si>
    <t>Satish Gupta</t>
  </si>
  <si>
    <t>Gopal Prasad Tulsyan</t>
  </si>
  <si>
    <t>Nanda Dulal Saha</t>
  </si>
  <si>
    <t>Arun Kumar Das</t>
  </si>
  <si>
    <t>Tarun Kumar Agarwala</t>
  </si>
  <si>
    <t>Uttam Kumar Behera</t>
  </si>
  <si>
    <t>Brijendra Singh Baghel</t>
  </si>
  <si>
    <t>Rekha Kumari</t>
  </si>
  <si>
    <t>Bhavya Dipakbhai Popat</t>
  </si>
  <si>
    <t>Pravinchandra Nagji Veera</t>
  </si>
  <si>
    <t>Fayazan Imtiyaz Dabhoiwala</t>
  </si>
  <si>
    <t xml:space="preserve"> Ganesh Purohit</t>
  </si>
  <si>
    <t>Nishit Gandhi</t>
  </si>
  <si>
    <t>Sanjay Mangal</t>
  </si>
  <si>
    <t>Vijay Kewalraman</t>
  </si>
  <si>
    <t>Rajendra Sodani</t>
  </si>
  <si>
    <t>V. S. Jayakumar</t>
  </si>
  <si>
    <t>Dinesh Vijay</t>
  </si>
  <si>
    <t>Koushik Roy</t>
  </si>
  <si>
    <t>Poonam Singh</t>
  </si>
  <si>
    <t>M.L. Gupta</t>
  </si>
  <si>
    <t>Naresh Motwani</t>
  </si>
  <si>
    <t>Manish Kumar Jain</t>
  </si>
  <si>
    <t>Ramesh Chandra Shah</t>
  </si>
  <si>
    <t>Girdhar Dhelia</t>
  </si>
  <si>
    <t>Ashish Prasad</t>
  </si>
  <si>
    <t>Bhaskar Sinha Roy</t>
  </si>
  <si>
    <t>Manoj Kataruka</t>
  </si>
  <si>
    <t>Suresh Kumar Saboo</t>
  </si>
  <si>
    <t>Saurav Mahajan</t>
  </si>
  <si>
    <t>Deep Gupta</t>
  </si>
  <si>
    <t>Tayyab Mahmod Khan</t>
  </si>
  <si>
    <t>Jaffar Ali S.</t>
  </si>
  <si>
    <t>Shantilal Chunilal Thakkar</t>
  </si>
  <si>
    <t>Chintan Hemantkuar Joshi</t>
  </si>
  <si>
    <t>Rohan Hemant Desai</t>
  </si>
  <si>
    <t>Kishor Lulla</t>
  </si>
  <si>
    <t>Vinay Kumar Jolly</t>
  </si>
  <si>
    <t>Dr. Ranjit Padhi</t>
  </si>
  <si>
    <t>Rakesh Agrwal</t>
  </si>
  <si>
    <t>Indu Chatrath</t>
  </si>
  <si>
    <t>Siddeshwar Yelamalli</t>
  </si>
  <si>
    <t>Aditya Kumar Toshniwal</t>
  </si>
  <si>
    <t>S. K. Bhargava</t>
  </si>
  <si>
    <t>Arun Kumar Agarwal</t>
  </si>
  <si>
    <t>Rimika Khera</t>
  </si>
  <si>
    <t xml:space="preserve"> Ajay Vohra</t>
  </si>
  <si>
    <t>Kishore P. Dewani</t>
  </si>
  <si>
    <t>Maninder Singh Suri</t>
  </si>
  <si>
    <t>Rupa Ghiya</t>
  </si>
  <si>
    <t>Deepak Khandelwal</t>
  </si>
  <si>
    <t>Sanjay Ghiya</t>
  </si>
  <si>
    <t>Jyoti Poddar</t>
  </si>
  <si>
    <t>Deepak Kumar Patel</t>
  </si>
  <si>
    <t>Jitendra Kumar</t>
  </si>
  <si>
    <t>Rahul Anand</t>
  </si>
  <si>
    <t>Sandeep Gadodia</t>
  </si>
  <si>
    <t>Ranjit Sharma</t>
  </si>
  <si>
    <t>Dilip Lohiya</t>
  </si>
  <si>
    <t>Sagar Sunil Aswani</t>
  </si>
  <si>
    <t>Kiritkumar C. Patel</t>
  </si>
  <si>
    <t>S. B. Kabra</t>
  </si>
  <si>
    <t>Ramesh Dhal</t>
  </si>
  <si>
    <t>Anuj Singhal</t>
  </si>
  <si>
    <t>Arvind Kumar Aggarwal</t>
  </si>
  <si>
    <t>Sunil Talreja</t>
  </si>
  <si>
    <t>Sandeep Agarwal</t>
  </si>
  <si>
    <t>Ashvin C. Shah</t>
  </si>
  <si>
    <t>Manish Shah</t>
  </si>
  <si>
    <t>Nripendra Singh</t>
  </si>
  <si>
    <t>S. K. Bhardwaj</t>
  </si>
  <si>
    <t>Rahul Hakani</t>
  </si>
  <si>
    <t>Simmi Rattan</t>
  </si>
  <si>
    <t>Ishaan Patkar</t>
  </si>
  <si>
    <t>Vinay Mertia</t>
  </si>
  <si>
    <t>Umrao Singh Yadav</t>
  </si>
  <si>
    <t>Devashish De</t>
  </si>
  <si>
    <t>Manoj Agarwal</t>
  </si>
  <si>
    <t>Bijoy Kumar Choudhury</t>
  </si>
  <si>
    <t>Gagan Baghel</t>
  </si>
  <si>
    <t>Vikash Vats</t>
  </si>
  <si>
    <t>C. Sanjeeva Rao</t>
  </si>
  <si>
    <t>V. N. Anil</t>
  </si>
  <si>
    <t>Gaurav Kenkre</t>
  </si>
  <si>
    <t>Sarad M. Beria</t>
  </si>
  <si>
    <t>Parth Badheka</t>
  </si>
  <si>
    <t>M. Ganesan</t>
  </si>
  <si>
    <t>Arvind Sharma</t>
  </si>
  <si>
    <t>Shishir Bajpai</t>
  </si>
  <si>
    <t>B. S. Seethapathi Rao</t>
  </si>
  <si>
    <t>Tarun Kumar Agarwalla</t>
  </si>
  <si>
    <t>Manoj Moryani</t>
  </si>
  <si>
    <t>Saroj Kumar Parida</t>
  </si>
  <si>
    <t>Sanjay Dnyaneshwar Nikam</t>
  </si>
  <si>
    <t>Munish Gandhi</t>
  </si>
  <si>
    <t>Neeraj Agarwal</t>
  </si>
  <si>
    <t>Vinod Patni</t>
  </si>
  <si>
    <t>Ribhav GHI</t>
  </si>
  <si>
    <t>Sanjay Sureka</t>
  </si>
  <si>
    <t>Himadri Mukhopadhyay</t>
  </si>
  <si>
    <t>Bishnu Kumar Loharuka</t>
  </si>
  <si>
    <t>Vinaykant Mishra</t>
  </si>
  <si>
    <t>Hari Hakumatrai Dudani</t>
  </si>
  <si>
    <t>Sunilbhai Devidas Neve</t>
  </si>
  <si>
    <t>Shashank Mithaiwala</t>
  </si>
  <si>
    <t>Siddharth J. Ranka</t>
  </si>
  <si>
    <t>M. M. Sharma</t>
  </si>
  <si>
    <t>Ashish Bansal</t>
  </si>
  <si>
    <t>Subhash Agarwal</t>
  </si>
  <si>
    <t>Yashasvi Sharma</t>
  </si>
  <si>
    <t>Jamuna Shukla  (Secretary General)</t>
  </si>
  <si>
    <t>Dr. P. Daniel</t>
  </si>
  <si>
    <t>Sanjay Kumar Sureka</t>
  </si>
  <si>
    <t>Sanjay Kumar Shah</t>
  </si>
  <si>
    <t>Om Prakash Barodia</t>
  </si>
  <si>
    <t>Jeeban kumar Das</t>
  </si>
  <si>
    <t>Biswajit Tripathi</t>
  </si>
  <si>
    <t>Harbans Lal Madan</t>
  </si>
  <si>
    <t>Vinod Kumar</t>
  </si>
  <si>
    <t>K. Raja Rao</t>
  </si>
  <si>
    <t>Himanshu Manubhai Vaghela</t>
  </si>
  <si>
    <t>Vinayak Patkar</t>
  </si>
  <si>
    <t>Ritu G.P. Das</t>
  </si>
  <si>
    <t>Asit Kumar Das</t>
  </si>
  <si>
    <t>Vipin Garg</t>
  </si>
  <si>
    <t>Brij Gopal Das</t>
  </si>
  <si>
    <t>P. M. Chopra</t>
  </si>
  <si>
    <t>Vishal Sharma</t>
  </si>
  <si>
    <t>Pankaj Ghiya  (Deputy President)</t>
  </si>
  <si>
    <t>Ram Babu Vijay</t>
  </si>
  <si>
    <t>Raj Thakur</t>
  </si>
  <si>
    <t>K.L. Mittal</t>
  </si>
  <si>
    <t>Chinam Tripati Patra</t>
  </si>
  <si>
    <t>Jain Roop Jain</t>
  </si>
  <si>
    <t>Hemant K. Arora</t>
  </si>
  <si>
    <t>Fasaludeen M</t>
  </si>
  <si>
    <t>Ishaan Vinayak Patkar</t>
  </si>
  <si>
    <t>Yatin Kirtanlal Desai</t>
  </si>
  <si>
    <t>Upendra J. Bhatt</t>
  </si>
  <si>
    <t>Dr. Hemant Modh</t>
  </si>
  <si>
    <t>Bhasker B. Patel</t>
  </si>
  <si>
    <t xml:space="preserve"> Saurabh Soparkar</t>
  </si>
  <si>
    <t>Prakash Jotwani</t>
  </si>
  <si>
    <t>Vikram Gogra</t>
  </si>
  <si>
    <t>R.B. Mathur</t>
  </si>
  <si>
    <t>Ramesh Kumar Dhal</t>
  </si>
  <si>
    <t>Kailash Chandra Sharma</t>
  </si>
  <si>
    <t>Gyana Ranjan Sahu</t>
  </si>
  <si>
    <t>Jalluri Naga Venkata Suresh Kumar</t>
  </si>
  <si>
    <t>Siddamsety Srinivasa Rao</t>
  </si>
  <si>
    <t>H. Ramakrishnan</t>
  </si>
  <si>
    <t>Dharmendra Shrivastava</t>
  </si>
  <si>
    <t>Pramod Vaidya</t>
  </si>
  <si>
    <t>Saurabh Sodani</t>
  </si>
  <si>
    <t>Ajay Soni</t>
  </si>
  <si>
    <t>Manoj Kumar</t>
  </si>
  <si>
    <t>O.P. Shukla</t>
  </si>
  <si>
    <t>K S Hariharan</t>
  </si>
  <si>
    <t>G. S. Prasanth</t>
  </si>
  <si>
    <t>Anand Kumar Pandey</t>
  </si>
  <si>
    <t>Rahul Agarwal</t>
  </si>
  <si>
    <t>Varnica Nigam</t>
  </si>
  <si>
    <t>Praveen Rathi</t>
  </si>
  <si>
    <t>Gangaprasad Gupta</t>
  </si>
  <si>
    <t>Medha Lila Gope</t>
  </si>
  <si>
    <t>Madhusudan Kakra</t>
  </si>
  <si>
    <t>Janti Lal Jain</t>
  </si>
  <si>
    <t>Karre Narsing Rao</t>
  </si>
  <si>
    <t>Ramaraju Vittal</t>
  </si>
  <si>
    <t>Kamal V. Dhanuka</t>
  </si>
  <si>
    <t>Ajay Rastogi</t>
  </si>
  <si>
    <t>Rajan Vora</t>
  </si>
  <si>
    <t>Pawan Kumar Kedia</t>
  </si>
  <si>
    <t>Dileep Shivpuri (IRS) Retd.)</t>
  </si>
  <si>
    <t>Manas Ranjan Dhar</t>
  </si>
  <si>
    <t>Prakash Gupta</t>
  </si>
  <si>
    <t>Kuber V Hundekar</t>
  </si>
  <si>
    <t>Kamlesh Saboo</t>
  </si>
  <si>
    <t>Jyoti Poddaar</t>
  </si>
  <si>
    <t>Vijay Kant Mishra</t>
  </si>
  <si>
    <t>Pradip Kumar Nayak</t>
  </si>
  <si>
    <t>Subhasish Mohanty</t>
  </si>
  <si>
    <t>Puneet Kumar Singh</t>
  </si>
  <si>
    <t>M A Sunil Ahmed</t>
  </si>
  <si>
    <t>Khyati Bharat Vasani</t>
  </si>
  <si>
    <t>Mitish Modi</t>
  </si>
  <si>
    <t>Hemendra V. Shah</t>
  </si>
  <si>
    <t>Anil Nair</t>
  </si>
  <si>
    <t>Purna Chandra Hota</t>
  </si>
  <si>
    <t>Sumit Ghosh</t>
  </si>
  <si>
    <t>Rahul Srivastava</t>
  </si>
  <si>
    <t>Kuntal Anil Parikh</t>
  </si>
  <si>
    <t>Manoj Nahata</t>
  </si>
  <si>
    <t>Chandra Prakash Laddha</t>
  </si>
  <si>
    <t>Rajiv Kumar</t>
  </si>
  <si>
    <t>Swarajya Sahu</t>
  </si>
  <si>
    <t>P S R K Phani Kumar</t>
  </si>
  <si>
    <t>Manjunath Hegde</t>
  </si>
  <si>
    <t>Narendra Sonawane</t>
  </si>
  <si>
    <t>Manoj Agarwala</t>
  </si>
  <si>
    <t>B. N. Mahapatra</t>
  </si>
  <si>
    <t>S. D. Sanjay</t>
  </si>
  <si>
    <t>Satish Kumar Singh</t>
  </si>
  <si>
    <t>S. Saravanan</t>
  </si>
  <si>
    <t>506-507, Maker Bhavan – III, 
Behind Aayakar Bhavan, 
21 New Marine Lines, 
Mumbai - 400 020 Maharashtra</t>
  </si>
  <si>
    <t>Raj Kiran, A Wing, Flat No. 002, Gr. Floor, M. G. Road, Opp. BMC Swimming Pool, Kandiwali (W), Mumbai – 400 067 Maharashtra</t>
  </si>
  <si>
    <t xml:space="preserve">Lawvision Attorneys Raj Bhawan, Opp. Canara Bank, Court Road, Saharanpur – 247001
Uttar Pradesh
</t>
  </si>
  <si>
    <t xml:space="preserve">B/2/10, Laxmi Niwas, J. K. Sawant Marg, Matunga (W), Mumbai – 400 016 Maharashtra
</t>
  </si>
  <si>
    <t xml:space="preserve">202, Rewa Chambers, 31, New Marine Lines, Mumbai – 400 020 Maharashtra
</t>
  </si>
  <si>
    <t>Past President</t>
  </si>
  <si>
    <t>National Executive Committee  2022, Member (A - N)</t>
  </si>
  <si>
    <t>National Executive Committee  2022, Member (N - Z)</t>
  </si>
  <si>
    <t>National Executive Committee  2022, Co-opted Member</t>
  </si>
  <si>
    <t>Direct Tax Representation Committee, Member (A - M)</t>
  </si>
  <si>
    <t>Direct Tax Representation Committee, Member (M - Z)</t>
  </si>
  <si>
    <t>Indirect Tax (GST) Representation Committee, Member (A - J)</t>
  </si>
  <si>
    <t>Indirect Tax (GST) Representation Committee, Member (K - Z)</t>
  </si>
  <si>
    <t>ITAT Bar Associations’ Co-ordination Committee (Member A - B)</t>
  </si>
  <si>
    <t>ITAT Bar Associations’ Co-ordination Committee  (Member B - S)</t>
  </si>
  <si>
    <t>ITAT Bar Associations’ Co-ordination Committee (Member S - Z)</t>
  </si>
  <si>
    <t>Memberhip Development Committee</t>
  </si>
  <si>
    <t>Central Zone - National Executive Member</t>
  </si>
  <si>
    <t>Central Zone - Elected Executive Member</t>
  </si>
  <si>
    <t>East Zone - National Executive Member  1</t>
  </si>
  <si>
    <t>East Zone - National Executive Member  2</t>
  </si>
  <si>
    <t>East Zone - National Executive Member  3</t>
  </si>
  <si>
    <t>North Zone - National Executive Member</t>
  </si>
  <si>
    <t>North Zone - Elected Executive Member  1</t>
  </si>
  <si>
    <t>North Zone - Elected Executive Member  2</t>
  </si>
  <si>
    <t>South  Zone - Elected Executive Member  1</t>
  </si>
  <si>
    <t>South  Zone - Elected Executive Member  2</t>
  </si>
  <si>
    <t xml:space="preserve">South Zone - National Executive Member </t>
  </si>
  <si>
    <t>West Zone - Elected Executive Member  1</t>
  </si>
  <si>
    <t>West Zone - Elected Executive Member  2</t>
  </si>
  <si>
    <t>West Zone - National Executive Member</t>
  </si>
  <si>
    <t>National Executive Committee / Office Bearers 2022</t>
  </si>
  <si>
    <t>The communication is most important for any organisation and Federation has been regularly publishing directory of committee members since 2000 and this year also. We are going to publish the directory which is under preparation and shall be in your hands very soon.</t>
  </si>
  <si>
    <t xml:space="preserve">Besides the print copy of Directory, this year our Technical Committee has come up with an idea of Digital Directory which would be most convenient for all Members to be usable on their Mobile Phone. </t>
  </si>
  <si>
    <r>
      <t xml:space="preserve">We sincerely appreciate the efforts  and endeavor of Directory Committee headed by its Chairman </t>
    </r>
    <r>
      <rPr>
        <b/>
        <sz val="12"/>
        <color theme="1"/>
        <rFont val="Calibri"/>
        <family val="2"/>
        <scheme val="minor"/>
      </rPr>
      <t>Mr. Arvind Mittal</t>
    </r>
    <r>
      <rPr>
        <sz val="12"/>
        <color theme="1"/>
        <rFont val="Calibri"/>
        <family val="2"/>
        <scheme val="minor"/>
      </rPr>
      <t xml:space="preserve"> along with the co-operation of Virtual / Technical / Website Committee headed by Its Chairman </t>
    </r>
    <r>
      <rPr>
        <b/>
        <sz val="12"/>
        <color theme="1"/>
        <rFont val="Calibri"/>
        <family val="2"/>
        <scheme val="minor"/>
      </rPr>
      <t>Mr.</t>
    </r>
    <r>
      <rPr>
        <sz val="12"/>
        <color theme="1"/>
        <rFont val="Calibri"/>
        <family val="2"/>
        <scheme val="minor"/>
      </rPr>
      <t xml:space="preserve"> </t>
    </r>
    <r>
      <rPr>
        <b/>
        <sz val="12"/>
        <color theme="1"/>
        <rFont val="Calibri"/>
        <family val="2"/>
        <scheme val="minor"/>
      </rPr>
      <t xml:space="preserve">Vijay </t>
    </r>
    <r>
      <rPr>
        <sz val="12"/>
        <color theme="1"/>
        <rFont val="Calibri"/>
        <family val="2"/>
        <scheme val="minor"/>
      </rPr>
      <t xml:space="preserve"> </t>
    </r>
    <r>
      <rPr>
        <b/>
        <sz val="12"/>
        <color theme="1"/>
        <rFont val="Calibri"/>
        <family val="2"/>
        <scheme val="minor"/>
      </rPr>
      <t>Kewalramni</t>
    </r>
    <r>
      <rPr>
        <sz val="12"/>
        <color theme="1"/>
        <rFont val="Calibri"/>
        <family val="2"/>
        <scheme val="minor"/>
      </rPr>
      <t xml:space="preserve"> and his team members  who have rendered their services in bringing this Handy, Swift Directory at the touch of finger on Mobile. The due care has been taken to present information correctly, however if any mistake is noted or updating is required, please inform to Directory Committee. Hope you will feel happy while using it.</t>
    </r>
  </si>
  <si>
    <t>Last but not the least you are requested to save the file in your Mobile in the Document Folder and from there you can add this file to your Mobile Home Screen as like as you make the shortcut of your files in your P.C.</t>
  </si>
  <si>
    <r>
      <t xml:space="preserve">Now there you will find the name of person along with his address (visible), but phone no. and e-mail Id in hiding mode and you can dial /e-mail / whats app </t>
    </r>
    <r>
      <rPr>
        <b/>
        <sz val="11"/>
        <color theme="1"/>
        <rFont val="Calibri"/>
        <family val="2"/>
        <scheme val="minor"/>
      </rPr>
      <t>directly</t>
    </r>
    <r>
      <rPr>
        <sz val="11"/>
        <color theme="1"/>
        <rFont val="Calibri"/>
        <family val="2"/>
        <scheme val="minor"/>
      </rPr>
      <t xml:space="preserve"> by taping one of the captioned words namely  "</t>
    </r>
    <r>
      <rPr>
        <b/>
        <sz val="11"/>
        <color theme="1"/>
        <rFont val="Calibri"/>
        <family val="2"/>
        <scheme val="minor"/>
      </rPr>
      <t>call</t>
    </r>
    <r>
      <rPr>
        <sz val="11"/>
        <color theme="1"/>
        <rFont val="Calibri"/>
        <family val="2"/>
        <scheme val="minor"/>
      </rPr>
      <t>", "</t>
    </r>
    <r>
      <rPr>
        <b/>
        <sz val="11"/>
        <color theme="1"/>
        <rFont val="Calibri"/>
        <family val="2"/>
        <scheme val="minor"/>
      </rPr>
      <t>e-mail</t>
    </r>
    <r>
      <rPr>
        <sz val="11"/>
        <color theme="1"/>
        <rFont val="Calibri"/>
        <family val="2"/>
        <scheme val="minor"/>
      </rPr>
      <t>", "</t>
    </r>
    <r>
      <rPr>
        <b/>
        <sz val="11"/>
        <color theme="1"/>
        <rFont val="Calibri"/>
        <family val="2"/>
        <scheme val="minor"/>
      </rPr>
      <t>whats app</t>
    </r>
    <r>
      <rPr>
        <sz val="11"/>
        <color theme="1"/>
        <rFont val="Calibri"/>
        <family val="2"/>
        <scheme val="minor"/>
      </rPr>
      <t>" followed by clicking the field appearing as "</t>
    </r>
    <r>
      <rPr>
        <b/>
        <sz val="11"/>
        <color theme="1"/>
        <rFont val="Calibri"/>
        <family val="2"/>
        <scheme val="minor"/>
      </rPr>
      <t>open link"</t>
    </r>
  </si>
  <si>
    <t xml:space="preserve">venkat@venkataramani.in </t>
  </si>
  <si>
    <t>Jolly &amp; Co, 3 / 359 Malviya Nagar, Jaipur – 302 017 Rajathan</t>
  </si>
  <si>
    <t>bharatms123@gmail.com</t>
  </si>
  <si>
    <t>h.ramakrishnan@ymail.com</t>
  </si>
  <si>
    <t>dualgst@gmail.com</t>
  </si>
  <si>
    <t>6th Floor, Trade Centre, #29/4, Race Course Road, Bengaluru – 560001 Karnataka</t>
  </si>
  <si>
    <t>6th Floor, Trade Centre, #29/4, Race Course Road, Bengaluru – 560001
Karnataka</t>
  </si>
  <si>
    <t>FM - 29, Basanti Nagar, Rourkela – 769012
Odisha</t>
  </si>
  <si>
    <t>prashanth@gspconsulting.co.in</t>
  </si>
  <si>
    <t>hv.shah@rediffmail.com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</si>
</sst>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800]dddd\,\ mmmm\ dd\,\ yyyy"/>
  </numFmts>
  <fonts count="69" x14ac:knownFonts="1">
    <font>
      <sz val="11"/>
      <color theme="1"/>
      <name val="Calibri"/>
      <family val="2"/>
      <scheme val="minor"/>
    </font>
    <font>
      <sz val="10"/>
      <color theme="1"/>
      <name val="Calibri"/>
      <family val="2"/>
      <scheme val="minor"/>
    </font>
    <font>
      <sz val="22"/>
      <color theme="1"/>
      <name val="Calibri"/>
      <family val="2"/>
      <scheme val="minor"/>
    </font>
    <font>
      <sz val="11"/>
      <name val="Calibri"/>
      <family val="2"/>
      <scheme val="minor"/>
    </font>
    <font>
      <b/>
      <sz val="11"/>
      <color rgb="FFFF0000"/>
      <name val="Calibri"/>
      <family val="2"/>
      <scheme val="minor"/>
    </font>
    <font>
      <b/>
      <sz val="14"/>
      <color rgb="FF1C12EC"/>
      <name val="Calibri"/>
      <family val="2"/>
      <scheme val="minor"/>
    </font>
    <font>
      <u/>
      <sz val="11"/>
      <color theme="10"/>
      <name val="Calibri"/>
      <family val="2"/>
      <scheme val="minor"/>
    </font>
    <font>
      <sz val="9"/>
      <color theme="1"/>
      <name val="Calibri"/>
      <family val="2"/>
      <scheme val="minor"/>
    </font>
    <font>
      <b/>
      <sz val="14"/>
      <color theme="1"/>
      <name val="Calibri"/>
      <family val="2"/>
      <scheme val="minor"/>
    </font>
    <font>
      <b/>
      <sz val="11"/>
      <color rgb="FF1C12EC"/>
      <name val="Calibri"/>
      <family val="2"/>
      <scheme val="minor"/>
    </font>
    <font>
      <sz val="11"/>
      <color rgb="FF1C12EC"/>
      <name val="Calibri"/>
      <family val="2"/>
      <scheme val="minor"/>
    </font>
    <font>
      <sz val="14"/>
      <color theme="1"/>
      <name val="Calibri"/>
      <family val="2"/>
      <scheme val="minor"/>
    </font>
    <font>
      <b/>
      <sz val="16"/>
      <color rgb="FF1C12EC"/>
      <name val="Calibri"/>
      <family val="2"/>
      <scheme val="minor"/>
    </font>
    <font>
      <b/>
      <sz val="11"/>
      <color theme="0"/>
      <name val="Calibri"/>
      <family val="2"/>
      <scheme val="minor"/>
    </font>
    <font>
      <b/>
      <sz val="20"/>
      <color rgb="FFFFFF00"/>
      <name val="Calibri"/>
      <family val="2"/>
      <scheme val="minor"/>
    </font>
    <font>
      <b/>
      <sz val="14"/>
      <color theme="0"/>
      <name val="Calibri"/>
      <family val="2"/>
      <scheme val="minor"/>
    </font>
    <font>
      <sz val="12"/>
      <color rgb="FFFF0000"/>
      <name val="Calibri"/>
      <family val="2"/>
      <scheme val="minor"/>
    </font>
    <font>
      <b/>
      <sz val="12"/>
      <color rgb="FF00B050"/>
      <name val="Calibri"/>
      <family val="2"/>
      <scheme val="minor"/>
    </font>
    <font>
      <b/>
      <sz val="11"/>
      <color rgb="FFFFFF00"/>
      <name val="Calibri"/>
      <family val="2"/>
      <scheme val="minor"/>
    </font>
    <font>
      <sz val="3"/>
      <color theme="0" tint="-0.14999847407452621"/>
      <name val="Calibri"/>
      <family val="2"/>
      <scheme val="minor"/>
    </font>
    <font>
      <b/>
      <sz val="16"/>
      <color rgb="FFFF0000"/>
      <name val="Calibri"/>
      <family val="2"/>
      <scheme val="minor"/>
    </font>
    <font>
      <b/>
      <sz val="11"/>
      <color theme="1"/>
      <name val="Calibri"/>
      <family val="2"/>
      <scheme val="minor"/>
    </font>
    <font>
      <sz val="11"/>
      <color rgb="FFFF0000"/>
      <name val="Calibri"/>
      <family val="2"/>
      <scheme val="minor"/>
    </font>
    <font>
      <sz val="11"/>
      <color rgb="FF7030A0"/>
      <name val="Calibri"/>
      <family val="2"/>
      <scheme val="minor"/>
    </font>
    <font>
      <i/>
      <sz val="14"/>
      <color rgb="FF1C12EC"/>
      <name val="Calibri"/>
      <family val="2"/>
      <scheme val="minor"/>
    </font>
    <font>
      <b/>
      <sz val="18"/>
      <color theme="0"/>
      <name val="Calibri"/>
      <family val="2"/>
      <scheme val="minor"/>
    </font>
    <font>
      <b/>
      <sz val="20"/>
      <color theme="5" tint="-0.499984740745262"/>
      <name val="Calibri"/>
      <family val="2"/>
      <scheme val="minor"/>
    </font>
    <font>
      <sz val="11"/>
      <color theme="9" tint="0.39997558519241921"/>
      <name val="Calibri"/>
      <family val="2"/>
      <scheme val="minor"/>
    </font>
    <font>
      <b/>
      <sz val="20"/>
      <color theme="0"/>
      <name val="Calibri"/>
      <family val="2"/>
      <scheme val="minor"/>
    </font>
    <font>
      <b/>
      <sz val="12"/>
      <color rgb="FFFF0000"/>
      <name val="Calibri"/>
      <family val="2"/>
      <scheme val="minor"/>
    </font>
    <font>
      <b/>
      <sz val="10"/>
      <color rgb="FF1C12EC"/>
      <name val="Calibri"/>
      <family val="2"/>
      <scheme val="minor"/>
    </font>
    <font>
      <b/>
      <sz val="12"/>
      <color rgb="FF1C12EC"/>
      <name val="Calibri"/>
      <family val="2"/>
      <scheme val="minor"/>
    </font>
    <font>
      <sz val="11"/>
      <color rgb="FF000000"/>
      <name val="Calibri"/>
      <family val="2"/>
      <scheme val="minor"/>
    </font>
    <font>
      <sz val="11"/>
      <name val="Calibri"/>
      <family val="2"/>
    </font>
    <font>
      <sz val="11"/>
      <name val="Times New Roman"/>
      <family val="2"/>
      <charset val="204"/>
    </font>
    <font>
      <sz val="11"/>
      <name val="Times New Roman"/>
      <family val="1"/>
    </font>
    <font>
      <u/>
      <sz val="10"/>
      <color theme="10"/>
      <name val="Times New Roman"/>
      <family val="1"/>
    </font>
    <font>
      <b/>
      <u/>
      <sz val="12"/>
      <color theme="1"/>
      <name val="Calibri"/>
      <family val="2"/>
      <scheme val="minor"/>
    </font>
    <font>
      <b/>
      <sz val="12"/>
      <name val="Calibri"/>
      <family val="2"/>
      <scheme val="minor"/>
    </font>
    <font>
      <b/>
      <u/>
      <sz val="12"/>
      <color theme="5" tint="-0.499984740745262"/>
      <name val="Calibri"/>
      <family val="2"/>
      <scheme val="minor"/>
    </font>
    <font>
      <b/>
      <u/>
      <sz val="10"/>
      <color rgb="FF1C12EC"/>
      <name val="Calibri"/>
      <family val="2"/>
      <scheme val="minor"/>
    </font>
    <font>
      <b/>
      <sz val="20"/>
      <color rgb="FF1C12EC"/>
      <name val="Calibri"/>
      <family val="2"/>
      <scheme val="minor"/>
    </font>
    <font>
      <b/>
      <sz val="14"/>
      <name val="Calibri"/>
      <family val="2"/>
      <scheme val="minor"/>
    </font>
    <font>
      <sz val="6"/>
      <color theme="1"/>
      <name val="Calibri"/>
      <family val="2"/>
      <scheme val="minor"/>
    </font>
    <font>
      <sz val="12"/>
      <name val="Calibri"/>
      <family val="2"/>
      <scheme val="minor"/>
    </font>
    <font>
      <b/>
      <sz val="16"/>
      <name val="Calibri"/>
      <family val="2"/>
      <scheme val="minor"/>
    </font>
    <font>
      <b/>
      <sz val="16"/>
      <color theme="0"/>
      <name val="Calibri"/>
      <family val="2"/>
      <scheme val="minor"/>
    </font>
    <font>
      <b/>
      <sz val="18"/>
      <color rgb="FF1C12EC"/>
      <name val="Calibri"/>
      <family val="2"/>
      <scheme val="minor"/>
    </font>
    <font>
      <b/>
      <sz val="10"/>
      <color rgb="FFFF0000"/>
      <name val="Calibri"/>
      <family val="2"/>
      <scheme val="minor"/>
    </font>
    <font>
      <sz val="80"/>
      <color theme="1"/>
      <name val="Calibri"/>
      <family val="2"/>
      <scheme val="minor"/>
    </font>
    <font>
      <sz val="10"/>
      <name val="Calibri"/>
      <family val="2"/>
      <scheme val="minor"/>
    </font>
    <font>
      <b/>
      <sz val="11"/>
      <name val="Calibri"/>
      <family val="2"/>
      <scheme val="minor"/>
    </font>
    <font>
      <b/>
      <sz val="14"/>
      <color theme="5" tint="-0.499984740745262"/>
      <name val="Calibri"/>
      <family val="2"/>
      <scheme val="minor"/>
    </font>
    <font>
      <sz val="10"/>
      <color rgb="FF000000"/>
      <name val="Calibri"/>
      <family val="2"/>
      <scheme val="minor"/>
    </font>
    <font>
      <sz val="11"/>
      <color rgb="FF000000"/>
      <name val="Calibri"/>
      <family val="2"/>
    </font>
    <font>
      <sz val="11"/>
      <name val="Times New Roman"/>
      <family val="1"/>
      <charset val="204"/>
    </font>
    <font>
      <b/>
      <sz val="28"/>
      <color theme="0"/>
      <name val="Calibri"/>
      <family val="2"/>
      <scheme val="minor"/>
    </font>
    <font>
      <sz val="10"/>
      <color rgb="FF000000"/>
      <name val="Times New Roman"/>
      <family val="1"/>
    </font>
    <font>
      <u/>
      <sz val="10"/>
      <color theme="10"/>
      <name val="Calibri"/>
      <family val="2"/>
      <scheme val="minor"/>
    </font>
    <font>
      <sz val="8"/>
      <name val="Calibri"/>
      <family val="2"/>
      <scheme val="minor"/>
    </font>
    <font>
      <sz val="11"/>
      <color rgb="FF000000"/>
      <name val="Verdana"/>
      <family val="2"/>
    </font>
    <font>
      <vertAlign val="superscript"/>
      <sz val="11"/>
      <color rgb="FF000000"/>
      <name val="Calibri"/>
      <family val="2"/>
    </font>
    <font>
      <sz val="12"/>
      <color theme="1"/>
      <name val="Calibri"/>
      <family val="2"/>
      <scheme val="minor"/>
    </font>
    <font>
      <sz val="11"/>
      <color theme="1"/>
      <name val="Calibri"/>
      <family val="2"/>
      <scheme val="minor"/>
    </font>
    <font>
      <sz val="11"/>
      <color theme="0"/>
      <name val="Calibri"/>
      <family val="2"/>
      <scheme val="minor"/>
    </font>
    <font>
      <u/>
      <sz val="11"/>
      <color theme="0"/>
      <name val="Calibri"/>
      <family val="2"/>
      <scheme val="minor"/>
    </font>
    <font>
      <b/>
      <sz val="12"/>
      <color theme="1"/>
      <name val="Calibri"/>
      <family val="2"/>
      <scheme val="minor"/>
    </font>
    <font>
      <u/>
      <sz val="11"/>
      <color theme="1"/>
      <name val="Calibri"/>
      <family val="2"/>
      <scheme val="minor"/>
    </font>
    <font>
      <b/>
      <sz val="12"/>
      <color theme="5" tint="-0.499984740745262"/>
      <name val="Calibri"/>
      <family val="2"/>
      <scheme val="minor"/>
    </font>
  </fonts>
  <fills count="22">
    <fill>
      <patternFill patternType="none"/>
    </fill>
    <fill>
      <patternFill patternType="gray125"/>
    </fill>
    <fill>
      <patternFill patternType="solid">
        <fgColor rgb="FFFFFF00"/>
        <bgColor indexed="64"/>
      </patternFill>
    </fill>
    <fill>
      <patternFill patternType="solid">
        <fgColor theme="5" tint="0.79998168889431442"/>
        <bgColor indexed="64"/>
      </patternFill>
    </fill>
    <fill>
      <patternFill patternType="solid">
        <fgColor theme="2" tint="-9.9978637043366805E-2"/>
        <bgColor indexed="64"/>
      </patternFill>
    </fill>
    <fill>
      <patternFill patternType="solid">
        <fgColor theme="7" tint="0.39997558519241921"/>
        <bgColor indexed="64"/>
      </patternFill>
    </fill>
    <fill>
      <patternFill patternType="solid">
        <fgColor rgb="FF7030A0"/>
        <bgColor indexed="64"/>
      </patternFill>
    </fill>
    <fill>
      <patternFill patternType="solid">
        <fgColor rgb="FFFF0000"/>
        <bgColor indexed="64"/>
      </patternFill>
    </fill>
    <fill>
      <patternFill patternType="solid">
        <fgColor theme="8" tint="0.59999389629810485"/>
        <bgColor indexed="64"/>
      </patternFill>
    </fill>
    <fill>
      <patternFill patternType="solid">
        <fgColor rgb="FF1C12EC"/>
        <bgColor indexed="64"/>
      </patternFill>
    </fill>
    <fill>
      <patternFill patternType="solid">
        <fgColor theme="9" tint="0.79998168889431442"/>
        <bgColor indexed="64"/>
      </patternFill>
    </fill>
    <fill>
      <patternFill patternType="solid">
        <fgColor theme="0" tint="-0.14999847407452621"/>
        <bgColor indexed="64"/>
      </patternFill>
    </fill>
    <fill>
      <patternFill patternType="solid">
        <fgColor rgb="FFFDF0E9"/>
        <bgColor indexed="64"/>
      </patternFill>
    </fill>
    <fill>
      <patternFill patternType="solid">
        <fgColor theme="4" tint="0.79998168889431442"/>
        <bgColor indexed="64"/>
      </patternFill>
    </fill>
    <fill>
      <patternFill patternType="solid">
        <fgColor rgb="FF92D050"/>
        <bgColor indexed="64"/>
      </patternFill>
    </fill>
    <fill>
      <patternFill patternType="solid">
        <fgColor rgb="FFD2E6C4"/>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rgb="FF5BD4FF"/>
        <bgColor indexed="64"/>
      </patternFill>
    </fill>
  </fills>
  <borders count="13">
    <border>
      <left/>
      <right/>
      <top/>
      <bottom/>
      <diagonal/>
    </border>
    <border>
      <left/>
      <right/>
      <top/>
      <bottom style="thin">
        <color indexed="64"/>
      </bottom>
      <diagonal/>
    </border>
    <border>
      <left style="hair">
        <color indexed="64"/>
      </left>
      <right style="hair">
        <color indexed="64"/>
      </right>
      <top style="hair">
        <color indexed="64"/>
      </top>
      <bottom style="hair">
        <color indexed="64"/>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rgb="FF000000"/>
      </left>
      <right/>
      <top/>
      <bottom style="thin">
        <color rgb="FF000000"/>
      </bottom>
      <diagonal/>
    </border>
  </borders>
  <cellStyleXfs count="2">
    <xf numFmtId="0" fontId="0" fillId="0" borderId="0"/>
    <xf numFmtId="0" fontId="6" fillId="0" borderId="0" applyNumberFormat="0" applyFill="0" applyBorder="0" applyAlignment="0" applyProtection="0"/>
  </cellStyleXfs>
  <cellXfs count="374">
    <xf numFmtId="0" fontId="0" fillId="0" borderId="0" xfId="0"/>
    <xf numFmtId="0" fontId="0" fillId="0" borderId="0" xfId="0" applyProtection="1">
      <protection hidden="1"/>
    </xf>
    <xf numFmtId="0" fontId="0" fillId="0" borderId="0" xfId="0" applyFill="1" applyProtection="1">
      <protection hidden="1"/>
    </xf>
    <xf numFmtId="0" fontId="0" fillId="0" borderId="0" xfId="0" applyFill="1" applyBorder="1" applyProtection="1">
      <protection hidden="1"/>
    </xf>
    <xf numFmtId="0" fontId="0" fillId="0" borderId="0" xfId="0" applyBorder="1" applyProtection="1">
      <protection hidden="1"/>
    </xf>
    <xf numFmtId="0" fontId="0" fillId="0" borderId="7" xfId="0" applyFill="1" applyBorder="1" applyProtection="1">
      <protection hidden="1"/>
    </xf>
    <xf numFmtId="0" fontId="0" fillId="0" borderId="3" xfId="0" applyFill="1" applyBorder="1" applyProtection="1">
      <protection hidden="1"/>
    </xf>
    <xf numFmtId="0" fontId="0" fillId="0" borderId="6" xfId="0" applyFill="1" applyBorder="1" applyProtection="1">
      <protection hidden="1"/>
    </xf>
    <xf numFmtId="0" fontId="0" fillId="0" borderId="9" xfId="0" applyFill="1" applyBorder="1" applyProtection="1">
      <protection hidden="1"/>
    </xf>
    <xf numFmtId="0" fontId="0" fillId="0" borderId="8" xfId="0" applyFill="1" applyBorder="1" applyProtection="1">
      <protection hidden="1"/>
    </xf>
    <xf numFmtId="0" fontId="0" fillId="0" borderId="9" xfId="0" applyBorder="1" applyProtection="1">
      <protection hidden="1"/>
    </xf>
    <xf numFmtId="0" fontId="0" fillId="8" borderId="0" xfId="0" applyFill="1" applyBorder="1" applyProtection="1">
      <protection hidden="1"/>
    </xf>
    <xf numFmtId="0" fontId="0" fillId="8" borderId="0" xfId="0" applyFill="1" applyProtection="1">
      <protection hidden="1"/>
    </xf>
    <xf numFmtId="0" fontId="0" fillId="0" borderId="8" xfId="0" applyBorder="1" applyProtection="1">
      <protection hidden="1"/>
    </xf>
    <xf numFmtId="0" fontId="16" fillId="0" borderId="0" xfId="0" applyFont="1" applyFill="1" applyBorder="1" applyAlignment="1" applyProtection="1">
      <alignment horizontal="center"/>
      <protection hidden="1"/>
    </xf>
    <xf numFmtId="0" fontId="1" fillId="0" borderId="0" xfId="0" applyFont="1" applyBorder="1" applyAlignment="1" applyProtection="1">
      <alignment horizontal="center"/>
      <protection hidden="1"/>
    </xf>
    <xf numFmtId="0" fontId="0" fillId="0" borderId="0" xfId="0" quotePrefix="1" applyBorder="1" applyAlignment="1" applyProtection="1">
      <alignment horizontal="center" vertical="center"/>
      <protection hidden="1"/>
    </xf>
    <xf numFmtId="0" fontId="0" fillId="0" borderId="0" xfId="0" applyAlignment="1" applyProtection="1">
      <alignment vertical="top"/>
      <protection hidden="1"/>
    </xf>
    <xf numFmtId="0" fontId="0" fillId="0" borderId="9" xfId="0" applyBorder="1" applyAlignment="1" applyProtection="1">
      <alignment horizontal="left" vertical="center"/>
      <protection hidden="1"/>
    </xf>
    <xf numFmtId="0" fontId="0" fillId="8" borderId="0" xfId="0" applyFill="1" applyBorder="1" applyAlignment="1" applyProtection="1">
      <alignment horizontal="left" vertical="center"/>
      <protection hidden="1"/>
    </xf>
    <xf numFmtId="0" fontId="0" fillId="0" borderId="8" xfId="0" applyBorder="1" applyAlignment="1" applyProtection="1">
      <alignment horizontal="left" vertical="center"/>
      <protection hidden="1"/>
    </xf>
    <xf numFmtId="0" fontId="0" fillId="0" borderId="0" xfId="0" applyAlignment="1" applyProtection="1">
      <alignment horizontal="left" vertical="center"/>
      <protection hidden="1"/>
    </xf>
    <xf numFmtId="14" fontId="0" fillId="8" borderId="0" xfId="0" applyNumberFormat="1" applyFill="1" applyBorder="1" applyProtection="1">
      <protection hidden="1"/>
    </xf>
    <xf numFmtId="0" fontId="0" fillId="0" borderId="4" xfId="0" applyFill="1" applyBorder="1" applyProtection="1">
      <protection hidden="1"/>
    </xf>
    <xf numFmtId="0" fontId="0" fillId="0" borderId="1" xfId="0" applyFill="1" applyBorder="1" applyProtection="1">
      <protection hidden="1"/>
    </xf>
    <xf numFmtId="14" fontId="0" fillId="0" borderId="1" xfId="0" applyNumberFormat="1" applyFill="1" applyBorder="1" applyProtection="1">
      <protection hidden="1"/>
    </xf>
    <xf numFmtId="0" fontId="0" fillId="0" borderId="5" xfId="0" applyFill="1" applyBorder="1" applyProtection="1">
      <protection hidden="1"/>
    </xf>
    <xf numFmtId="0" fontId="18" fillId="0" borderId="0" xfId="0" applyFont="1" applyFill="1" applyAlignment="1" applyProtection="1">
      <alignment horizontal="left" vertical="center"/>
      <protection hidden="1"/>
    </xf>
    <xf numFmtId="0" fontId="5" fillId="0" borderId="0" xfId="0" applyFont="1" applyFill="1" applyBorder="1" applyAlignment="1" applyProtection="1">
      <alignment horizontal="left" vertical="center" shrinkToFit="1"/>
      <protection hidden="1"/>
    </xf>
    <xf numFmtId="0" fontId="15" fillId="0" borderId="0" xfId="0" applyFont="1" applyFill="1" applyBorder="1" applyAlignment="1" applyProtection="1">
      <alignment horizontal="left" vertical="center" shrinkToFit="1"/>
      <protection hidden="1"/>
    </xf>
    <xf numFmtId="0" fontId="10" fillId="0" borderId="0" xfId="0" applyFont="1" applyFill="1" applyProtection="1">
      <protection hidden="1"/>
    </xf>
    <xf numFmtId="0" fontId="3" fillId="0" borderId="0" xfId="0" applyFont="1" applyFill="1" applyProtection="1">
      <protection hidden="1"/>
    </xf>
    <xf numFmtId="0" fontId="0" fillId="0" borderId="0" xfId="0" applyFill="1" applyBorder="1" applyAlignment="1" applyProtection="1">
      <alignment vertical="center"/>
      <protection hidden="1"/>
    </xf>
    <xf numFmtId="0" fontId="22" fillId="0" borderId="0" xfId="0" applyFont="1" applyFill="1" applyProtection="1">
      <protection hidden="1"/>
    </xf>
    <xf numFmtId="0" fontId="25" fillId="0" borderId="0" xfId="0" applyFont="1" applyFill="1" applyBorder="1" applyAlignment="1" applyProtection="1">
      <alignment horizontal="center" vertical="center" shrinkToFit="1"/>
      <protection hidden="1"/>
    </xf>
    <xf numFmtId="0" fontId="0" fillId="0" borderId="0" xfId="0" applyAlignment="1" applyProtection="1">
      <alignment horizontal="center" vertical="center"/>
      <protection hidden="1"/>
    </xf>
    <xf numFmtId="0" fontId="0" fillId="0" borderId="0" xfId="0" applyAlignment="1" applyProtection="1">
      <alignment horizontal="center"/>
      <protection hidden="1"/>
    </xf>
    <xf numFmtId="0" fontId="26" fillId="0" borderId="0" xfId="0" applyFont="1" applyFill="1" applyBorder="1" applyAlignment="1" applyProtection="1">
      <alignment horizontal="center" vertical="center" shrinkToFit="1"/>
      <protection hidden="1"/>
    </xf>
    <xf numFmtId="0" fontId="17" fillId="0" borderId="0" xfId="0" applyFont="1" applyFill="1" applyBorder="1" applyAlignment="1" applyProtection="1">
      <alignment horizontal="left" vertical="center" wrapText="1" shrinkToFit="1"/>
      <protection hidden="1"/>
    </xf>
    <xf numFmtId="0" fontId="27" fillId="0" borderId="0" xfId="0" applyFont="1" applyProtection="1">
      <protection hidden="1"/>
    </xf>
    <xf numFmtId="0" fontId="0" fillId="14" borderId="0" xfId="0" applyFill="1" applyAlignment="1" applyProtection="1">
      <alignment horizontal="left" vertical="center" wrapText="1"/>
      <protection hidden="1"/>
    </xf>
    <xf numFmtId="0" fontId="0" fillId="2" borderId="0" xfId="0" applyFill="1" applyAlignment="1" applyProtection="1">
      <alignment horizontal="left" vertical="center" wrapText="1"/>
      <protection hidden="1"/>
    </xf>
    <xf numFmtId="0" fontId="0" fillId="0" borderId="0" xfId="0" applyFill="1" applyAlignment="1" applyProtection="1">
      <alignment horizontal="left" vertical="center" wrapText="1"/>
      <protection hidden="1"/>
    </xf>
    <xf numFmtId="0" fontId="0" fillId="0" borderId="0" xfId="0" applyBorder="1" applyAlignment="1" applyProtection="1">
      <alignment horizontal="left" vertical="center"/>
      <protection hidden="1"/>
    </xf>
    <xf numFmtId="0" fontId="17" fillId="0" borderId="0" xfId="0" applyFont="1" applyBorder="1" applyAlignment="1" applyProtection="1">
      <alignment horizontal="left" vertical="center" wrapText="1" shrinkToFit="1"/>
      <protection hidden="1"/>
    </xf>
    <xf numFmtId="0" fontId="4" fillId="0" borderId="0" xfId="0" applyFont="1" applyFill="1" applyAlignment="1" applyProtection="1">
      <alignment horizontal="left" vertical="center"/>
      <protection hidden="1"/>
    </xf>
    <xf numFmtId="0" fontId="17" fillId="0" borderId="0" xfId="0" applyFont="1" applyBorder="1" applyAlignment="1" applyProtection="1">
      <alignment horizontal="left" vertical="center" wrapText="1" shrinkToFit="1"/>
      <protection hidden="1"/>
    </xf>
    <xf numFmtId="0" fontId="0" fillId="0" borderId="0" xfId="0" applyFill="1" applyBorder="1" applyAlignment="1" applyProtection="1">
      <alignment horizontal="left" vertical="center" wrapText="1"/>
      <protection hidden="1"/>
    </xf>
    <xf numFmtId="0" fontId="0" fillId="0" borderId="0" xfId="0" applyFill="1" applyBorder="1" applyAlignment="1" applyProtection="1">
      <alignment horizontal="center" vertical="center" wrapText="1"/>
      <protection hidden="1"/>
    </xf>
    <xf numFmtId="0" fontId="22" fillId="0" borderId="0" xfId="0" applyFont="1" applyFill="1" applyBorder="1" applyAlignment="1" applyProtection="1">
      <alignment horizontal="left" vertical="center" wrapText="1"/>
      <protection hidden="1"/>
    </xf>
    <xf numFmtId="0" fontId="23" fillId="0" borderId="0" xfId="0" applyFont="1" applyFill="1" applyBorder="1" applyAlignment="1" applyProtection="1">
      <alignment horizontal="left" vertical="center" wrapText="1"/>
      <protection hidden="1"/>
    </xf>
    <xf numFmtId="0" fontId="27" fillId="0" borderId="0" xfId="0" applyFont="1" applyFill="1" applyBorder="1" applyAlignment="1" applyProtection="1">
      <alignment horizontal="left" vertical="center" wrapText="1"/>
      <protection hidden="1"/>
    </xf>
    <xf numFmtId="0" fontId="0" fillId="0" borderId="0" xfId="0" applyFont="1" applyFill="1" applyBorder="1" applyAlignment="1" applyProtection="1">
      <alignment horizontal="left" vertical="center" wrapText="1"/>
      <protection hidden="1"/>
    </xf>
    <xf numFmtId="0" fontId="6" fillId="0" borderId="0" xfId="1" applyProtection="1">
      <protection hidden="1"/>
    </xf>
    <xf numFmtId="0" fontId="0" fillId="0" borderId="0" xfId="0" applyAlignment="1" applyProtection="1">
      <alignment horizontal="right" vertical="center"/>
      <protection hidden="1"/>
    </xf>
    <xf numFmtId="0" fontId="6" fillId="0" borderId="0" xfId="1" applyFill="1" applyAlignment="1" applyProtection="1">
      <alignment horizontal="left" vertical="top"/>
      <protection hidden="1"/>
    </xf>
    <xf numFmtId="0" fontId="21" fillId="0" borderId="0" xfId="0" applyFont="1" applyProtection="1">
      <protection hidden="1"/>
    </xf>
    <xf numFmtId="0" fontId="21" fillId="0" borderId="3" xfId="0" applyFont="1" applyFill="1" applyBorder="1" applyProtection="1">
      <protection hidden="1"/>
    </xf>
    <xf numFmtId="0" fontId="21" fillId="8" borderId="0" xfId="0" applyFont="1" applyFill="1" applyProtection="1">
      <protection hidden="1"/>
    </xf>
    <xf numFmtId="0" fontId="29" fillId="0" borderId="0" xfId="0" applyFont="1" applyFill="1" applyBorder="1" applyAlignment="1" applyProtection="1">
      <alignment horizontal="center"/>
      <protection hidden="1"/>
    </xf>
    <xf numFmtId="0" fontId="21" fillId="8" borderId="0" xfId="0" applyFont="1" applyFill="1" applyBorder="1" applyProtection="1">
      <protection hidden="1"/>
    </xf>
    <xf numFmtId="0" fontId="21" fillId="0" borderId="1" xfId="0" applyFont="1" applyFill="1" applyBorder="1" applyProtection="1">
      <protection hidden="1"/>
    </xf>
    <xf numFmtId="0" fontId="17" fillId="0" borderId="0" xfId="0" applyFont="1" applyBorder="1" applyAlignment="1" applyProtection="1">
      <alignment horizontal="left" vertical="center" wrapText="1" shrinkToFit="1"/>
      <protection hidden="1"/>
    </xf>
    <xf numFmtId="14" fontId="0" fillId="0" borderId="0" xfId="0" applyNumberFormat="1" applyAlignment="1" applyProtection="1">
      <alignment horizontal="left" shrinkToFit="1"/>
      <protection hidden="1"/>
    </xf>
    <xf numFmtId="0" fontId="21" fillId="0" borderId="0" xfId="0" applyFont="1" applyFill="1" applyBorder="1" applyProtection="1">
      <protection hidden="1"/>
    </xf>
    <xf numFmtId="0" fontId="9" fillId="0" borderId="0" xfId="0" applyFont="1" applyProtection="1">
      <protection hidden="1"/>
    </xf>
    <xf numFmtId="0" fontId="21" fillId="0" borderId="0" xfId="0" applyFont="1" applyFill="1" applyProtection="1">
      <protection hidden="1"/>
    </xf>
    <xf numFmtId="0" fontId="0" fillId="0" borderId="0" xfId="0" applyAlignment="1" applyProtection="1">
      <alignment horizontal="right" vertical="top"/>
      <protection hidden="1"/>
    </xf>
    <xf numFmtId="0" fontId="0" fillId="0" borderId="0" xfId="0" applyBorder="1" applyAlignment="1" applyProtection="1">
      <alignment horizontal="left" vertical="center"/>
      <protection hidden="1"/>
    </xf>
    <xf numFmtId="0" fontId="17" fillId="0" borderId="0" xfId="0" applyFont="1" applyBorder="1" applyAlignment="1" applyProtection="1">
      <alignment horizontal="left" vertical="center" wrapText="1" shrinkToFit="1"/>
      <protection hidden="1"/>
    </xf>
    <xf numFmtId="14" fontId="0" fillId="0" borderId="0" xfId="0" applyNumberFormat="1" applyAlignment="1" applyProtection="1">
      <alignment horizontal="left" vertical="center" shrinkToFit="1"/>
      <protection hidden="1"/>
    </xf>
    <xf numFmtId="0" fontId="0" fillId="0" borderId="0" xfId="0" applyFill="1" applyAlignment="1" applyProtection="1">
      <alignment horizontal="left"/>
      <protection hidden="1"/>
    </xf>
    <xf numFmtId="0" fontId="4" fillId="0" borderId="0" xfId="0" applyFont="1" applyAlignment="1" applyProtection="1">
      <alignment horizontal="left" vertical="center"/>
      <protection hidden="1"/>
    </xf>
    <xf numFmtId="0" fontId="0" fillId="0" borderId="0" xfId="0" applyFill="1" applyAlignment="1" applyProtection="1">
      <alignment horizontal="left" vertical="center"/>
      <protection hidden="1"/>
    </xf>
    <xf numFmtId="0" fontId="0" fillId="0" borderId="0" xfId="0" applyAlignment="1" applyProtection="1">
      <alignment vertical="center"/>
      <protection hidden="1"/>
    </xf>
    <xf numFmtId="0" fontId="0" fillId="0" borderId="0" xfId="0" applyFill="1" applyAlignment="1" applyProtection="1">
      <alignment vertical="center"/>
      <protection hidden="1"/>
    </xf>
    <xf numFmtId="0" fontId="41" fillId="0" borderId="0" xfId="0" applyFont="1" applyFill="1" applyBorder="1" applyAlignment="1" applyProtection="1">
      <alignment horizontal="center" vertical="center" shrinkToFit="1"/>
      <protection hidden="1"/>
    </xf>
    <xf numFmtId="0" fontId="24" fillId="0" borderId="0" xfId="0" applyFont="1" applyFill="1" applyBorder="1" applyAlignment="1" applyProtection="1">
      <alignment vertical="center"/>
      <protection hidden="1"/>
    </xf>
    <xf numFmtId="0" fontId="6" fillId="0" borderId="0" xfId="1" applyFill="1" applyProtection="1">
      <protection hidden="1"/>
    </xf>
    <xf numFmtId="0" fontId="6" fillId="0" borderId="0" xfId="1" quotePrefix="1" applyFill="1" applyProtection="1">
      <protection hidden="1"/>
    </xf>
    <xf numFmtId="0" fontId="40" fillId="0" borderId="0" xfId="1" applyFont="1" applyFill="1" applyBorder="1" applyAlignment="1" applyProtection="1">
      <alignment vertical="center" wrapText="1"/>
      <protection hidden="1"/>
    </xf>
    <xf numFmtId="0" fontId="0" fillId="0" borderId="0" xfId="0" quotePrefix="1" applyProtection="1">
      <protection hidden="1"/>
    </xf>
    <xf numFmtId="0" fontId="42" fillId="3" borderId="0" xfId="0" applyFont="1" applyFill="1" applyBorder="1" applyAlignment="1" applyProtection="1">
      <alignment horizontal="center" vertical="center" shrinkToFit="1"/>
      <protection hidden="1"/>
    </xf>
    <xf numFmtId="0" fontId="43" fillId="0" borderId="0" xfId="0" applyFont="1" applyFill="1" applyBorder="1" applyAlignment="1" applyProtection="1">
      <alignment horizontal="center" vertical="center" shrinkToFit="1"/>
      <protection hidden="1"/>
    </xf>
    <xf numFmtId="0" fontId="0" fillId="0" borderId="0" xfId="0" applyFill="1" applyBorder="1" applyAlignment="1" applyProtection="1">
      <alignment horizontal="right" vertical="center"/>
      <protection hidden="1"/>
    </xf>
    <xf numFmtId="0" fontId="44" fillId="0" borderId="0" xfId="0" applyFont="1" applyFill="1" applyBorder="1" applyAlignment="1" applyProtection="1">
      <alignment vertical="center" wrapText="1" shrinkToFit="1"/>
      <protection hidden="1"/>
    </xf>
    <xf numFmtId="0" fontId="4" fillId="0" borderId="0" xfId="0" applyFont="1" applyFill="1" applyBorder="1" applyAlignment="1" applyProtection="1">
      <alignment vertical="center"/>
      <protection hidden="1"/>
    </xf>
    <xf numFmtId="0" fontId="4" fillId="0" borderId="0" xfId="0" applyFont="1" applyFill="1" applyBorder="1" applyAlignment="1" applyProtection="1">
      <alignment vertical="center" shrinkToFit="1"/>
      <protection hidden="1"/>
    </xf>
    <xf numFmtId="0" fontId="31" fillId="0" borderId="0" xfId="0" applyFont="1" applyFill="1" applyBorder="1" applyAlignment="1" applyProtection="1">
      <alignment vertical="center" shrinkToFit="1"/>
      <protection hidden="1"/>
    </xf>
    <xf numFmtId="0" fontId="39" fillId="0" borderId="0" xfId="1" applyFont="1" applyFill="1" applyBorder="1" applyAlignment="1" applyProtection="1">
      <alignment vertical="center"/>
      <protection hidden="1"/>
    </xf>
    <xf numFmtId="0" fontId="37" fillId="0" borderId="0" xfId="1" applyFont="1" applyFill="1" applyBorder="1" applyAlignment="1" applyProtection="1">
      <alignment vertical="center"/>
      <protection hidden="1"/>
    </xf>
    <xf numFmtId="0" fontId="9" fillId="0" borderId="0" xfId="1" applyFont="1" applyFill="1" applyBorder="1" applyAlignment="1" applyProtection="1">
      <alignment vertical="center" wrapText="1" shrinkToFit="1"/>
      <protection hidden="1"/>
    </xf>
    <xf numFmtId="0" fontId="38" fillId="0" borderId="0" xfId="1" applyFont="1" applyFill="1" applyBorder="1" applyAlignment="1" applyProtection="1">
      <alignment vertical="center" shrinkToFit="1"/>
      <protection hidden="1"/>
    </xf>
    <xf numFmtId="0" fontId="0" fillId="0" borderId="0" xfId="0" quotePrefix="1" applyFill="1" applyBorder="1" applyAlignment="1" applyProtection="1">
      <alignment horizontal="center" vertical="center"/>
      <protection hidden="1"/>
    </xf>
    <xf numFmtId="0" fontId="5" fillId="0" borderId="0" xfId="0" applyFont="1" applyFill="1" applyBorder="1" applyAlignment="1" applyProtection="1">
      <alignment vertical="center" shrinkToFit="1"/>
      <protection hidden="1"/>
    </xf>
    <xf numFmtId="0" fontId="0" fillId="0" borderId="0" xfId="0" applyFill="1" applyBorder="1" applyAlignment="1" applyProtection="1">
      <alignment vertical="center" wrapText="1"/>
      <protection hidden="1"/>
    </xf>
    <xf numFmtId="0" fontId="17" fillId="0" borderId="0" xfId="0" applyFont="1" applyFill="1" applyBorder="1" applyAlignment="1" applyProtection="1">
      <alignment vertical="center" wrapText="1" shrinkToFit="1"/>
      <protection hidden="1"/>
    </xf>
    <xf numFmtId="0" fontId="0" fillId="0" borderId="9" xfId="0" applyFill="1" applyBorder="1" applyAlignment="1" applyProtection="1">
      <alignment horizontal="left" vertical="center"/>
      <protection hidden="1"/>
    </xf>
    <xf numFmtId="0" fontId="0" fillId="0" borderId="0" xfId="0" applyFill="1" applyBorder="1" applyAlignment="1" applyProtection="1">
      <alignment horizontal="left" vertical="center"/>
      <protection hidden="1"/>
    </xf>
    <xf numFmtId="0" fontId="0" fillId="0" borderId="0" xfId="0" quotePrefix="1" applyFill="1" applyBorder="1" applyAlignment="1" applyProtection="1">
      <alignment vertical="center" wrapText="1"/>
      <protection hidden="1"/>
    </xf>
    <xf numFmtId="0" fontId="17" fillId="0" borderId="0" xfId="0" applyFont="1" applyFill="1" applyBorder="1" applyAlignment="1" applyProtection="1">
      <alignment horizontal="left" vertical="center" wrapText="1" shrinkToFit="1"/>
      <protection hidden="1"/>
    </xf>
    <xf numFmtId="0" fontId="0" fillId="0" borderId="0" xfId="0" applyFill="1" applyBorder="1" applyAlignment="1" applyProtection="1">
      <alignment horizontal="right" vertical="center"/>
      <protection hidden="1"/>
    </xf>
    <xf numFmtId="0" fontId="0" fillId="0" borderId="0" xfId="0" applyFill="1" applyBorder="1" applyAlignment="1" applyProtection="1">
      <alignment horizontal="justify" vertical="center" wrapText="1"/>
      <protection hidden="1"/>
    </xf>
    <xf numFmtId="0" fontId="0" fillId="0" borderId="0" xfId="0" applyFill="1" applyBorder="1" applyAlignment="1" applyProtection="1">
      <alignment horizontal="left" vertical="center" wrapText="1"/>
      <protection hidden="1"/>
    </xf>
    <xf numFmtId="0" fontId="17" fillId="0" borderId="0" xfId="0" applyFont="1" applyFill="1" applyBorder="1" applyAlignment="1" applyProtection="1">
      <alignment horizontal="left" vertical="center" wrapText="1" shrinkToFit="1"/>
      <protection hidden="1"/>
    </xf>
    <xf numFmtId="0" fontId="0" fillId="0" borderId="8" xfId="0" applyFill="1" applyBorder="1" applyAlignment="1" applyProtection="1">
      <alignment horizontal="justify" vertical="center" wrapText="1"/>
      <protection hidden="1"/>
    </xf>
    <xf numFmtId="0" fontId="3" fillId="0" borderId="0" xfId="0" applyFont="1" applyFill="1" applyBorder="1" applyProtection="1">
      <protection hidden="1"/>
    </xf>
    <xf numFmtId="0" fontId="4" fillId="0" borderId="0" xfId="0" applyFont="1" applyFill="1" applyAlignment="1" applyProtection="1">
      <alignment textRotation="90" wrapText="1"/>
      <protection hidden="1"/>
    </xf>
    <xf numFmtId="0" fontId="0" fillId="0" borderId="0" xfId="0" applyFill="1" applyAlignment="1" applyProtection="1">
      <alignment horizontal="center" vertical="center"/>
      <protection hidden="1"/>
    </xf>
    <xf numFmtId="0" fontId="49" fillId="0" borderId="0" xfId="0" applyFont="1" applyFill="1" applyBorder="1" applyAlignment="1" applyProtection="1">
      <alignment vertical="center"/>
      <protection hidden="1"/>
    </xf>
    <xf numFmtId="0" fontId="21" fillId="0" borderId="0" xfId="0" applyFont="1" applyFill="1" applyAlignment="1" applyProtection="1">
      <protection hidden="1"/>
    </xf>
    <xf numFmtId="0" fontId="8" fillId="0" borderId="0" xfId="0" applyFont="1" applyFill="1" applyBorder="1" applyAlignment="1" applyProtection="1">
      <alignment vertical="center"/>
      <protection hidden="1"/>
    </xf>
    <xf numFmtId="0" fontId="12" fillId="0" borderId="0" xfId="0" applyFont="1" applyFill="1" applyBorder="1" applyAlignment="1" applyProtection="1">
      <alignment vertical="center" shrinkToFit="1"/>
      <protection hidden="1"/>
    </xf>
    <xf numFmtId="0" fontId="0" fillId="0" borderId="9" xfId="0" applyBorder="1" applyAlignment="1" applyProtection="1">
      <protection hidden="1"/>
    </xf>
    <xf numFmtId="0" fontId="21" fillId="0" borderId="0" xfId="0" applyFont="1" applyFill="1" applyBorder="1" applyAlignment="1" applyProtection="1">
      <alignment vertical="center" wrapText="1"/>
      <protection hidden="1"/>
    </xf>
    <xf numFmtId="0" fontId="46" fillId="0" borderId="0" xfId="1" quotePrefix="1" applyFont="1" applyFill="1" applyBorder="1" applyAlignment="1" applyProtection="1">
      <alignment horizontal="left" vertical="center" wrapText="1" shrinkToFit="1"/>
      <protection hidden="1"/>
    </xf>
    <xf numFmtId="0" fontId="46" fillId="0" borderId="0" xfId="1" applyFont="1" applyFill="1" applyBorder="1" applyAlignment="1" applyProtection="1">
      <alignment horizontal="left" vertical="center" wrapText="1" shrinkToFit="1"/>
      <protection hidden="1"/>
    </xf>
    <xf numFmtId="0" fontId="0" fillId="0" borderId="0" xfId="0" applyFill="1" applyBorder="1" applyAlignment="1" applyProtection="1">
      <alignment horizontal="center" vertical="center" wrapText="1"/>
      <protection hidden="1"/>
    </xf>
    <xf numFmtId="0" fontId="21" fillId="0" borderId="0" xfId="0" applyFont="1" applyAlignment="1" applyProtection="1">
      <alignment horizontal="right" vertical="center"/>
      <protection hidden="1"/>
    </xf>
    <xf numFmtId="0" fontId="4" fillId="0" borderId="0" xfId="0" applyFont="1" applyAlignment="1" applyProtection="1">
      <alignment horizontal="right" vertical="center"/>
      <protection hidden="1"/>
    </xf>
    <xf numFmtId="0" fontId="0" fillId="0" borderId="0" xfId="0" applyFill="1" applyAlignment="1" applyProtection="1">
      <alignment horizontal="right" vertical="center"/>
      <protection hidden="1"/>
    </xf>
    <xf numFmtId="0" fontId="6" fillId="0" borderId="0" xfId="1" applyFill="1" applyAlignment="1" applyProtection="1">
      <alignment horizontal="right" vertical="center"/>
      <protection hidden="1"/>
    </xf>
    <xf numFmtId="0" fontId="6" fillId="0" borderId="0" xfId="1" quotePrefix="1" applyFill="1" applyAlignment="1" applyProtection="1">
      <alignment horizontal="left" vertical="center"/>
      <protection hidden="1"/>
    </xf>
    <xf numFmtId="0" fontId="6" fillId="0" borderId="0" xfId="1" applyFill="1" applyAlignment="1" applyProtection="1">
      <alignment vertical="center"/>
      <protection hidden="1"/>
    </xf>
    <xf numFmtId="0" fontId="0" fillId="0" borderId="1" xfId="0" applyFill="1" applyBorder="1" applyAlignment="1" applyProtection="1">
      <alignment horizontal="center" vertical="center" wrapText="1"/>
      <protection hidden="1"/>
    </xf>
    <xf numFmtId="0" fontId="0" fillId="0" borderId="1" xfId="0" applyFill="1" applyBorder="1" applyAlignment="1" applyProtection="1">
      <alignment vertical="center" wrapText="1"/>
      <protection hidden="1"/>
    </xf>
    <xf numFmtId="0" fontId="6" fillId="0" borderId="1" xfId="1" applyFill="1" applyBorder="1" applyAlignment="1" applyProtection="1">
      <alignment horizontal="center" vertical="center" wrapText="1"/>
      <protection hidden="1"/>
    </xf>
    <xf numFmtId="0" fontId="43" fillId="0" borderId="0" xfId="0" applyFont="1" applyFill="1" applyBorder="1" applyAlignment="1" applyProtection="1">
      <alignment horizontal="center" vertical="center" shrinkToFit="1"/>
      <protection hidden="1"/>
    </xf>
    <xf numFmtId="0" fontId="0" fillId="0" borderId="0" xfId="0" applyFill="1" applyBorder="1" applyAlignment="1" applyProtection="1">
      <alignment horizontal="right" vertical="center"/>
      <protection hidden="1"/>
    </xf>
    <xf numFmtId="0" fontId="17" fillId="0" borderId="0" xfId="0" applyFont="1" applyFill="1" applyBorder="1" applyAlignment="1" applyProtection="1">
      <alignment horizontal="left" vertical="center" wrapText="1" shrinkToFit="1"/>
      <protection hidden="1"/>
    </xf>
    <xf numFmtId="0" fontId="22" fillId="0" borderId="0" xfId="0" applyFont="1" applyFill="1" applyBorder="1" applyAlignment="1" applyProtection="1">
      <alignment vertical="center"/>
      <protection hidden="1"/>
    </xf>
    <xf numFmtId="0" fontId="22" fillId="0" borderId="0" xfId="0" applyFont="1" applyFill="1" applyBorder="1" applyAlignment="1" applyProtection="1">
      <alignment vertical="center" shrinkToFit="1"/>
      <protection hidden="1"/>
    </xf>
    <xf numFmtId="0" fontId="51" fillId="0" borderId="0" xfId="1" quotePrefix="1" applyFont="1" applyFill="1" applyBorder="1" applyAlignment="1" applyProtection="1">
      <alignment vertical="center" textRotation="90" shrinkToFit="1"/>
      <protection locked="0" hidden="1"/>
    </xf>
    <xf numFmtId="0" fontId="0" fillId="0" borderId="0" xfId="0" applyFill="1" applyBorder="1" applyAlignment="1" applyProtection="1">
      <alignment horizontal="center" vertical="center" wrapText="1"/>
      <protection hidden="1"/>
    </xf>
    <xf numFmtId="0" fontId="50" fillId="0" borderId="0" xfId="0" applyFont="1" applyFill="1" applyBorder="1" applyAlignment="1" applyProtection="1">
      <alignment vertical="center" shrinkToFit="1"/>
      <protection hidden="1"/>
    </xf>
    <xf numFmtId="0" fontId="44" fillId="0" borderId="0" xfId="0" applyFont="1" applyFill="1" applyBorder="1" applyAlignment="1" applyProtection="1">
      <alignment vertical="center" shrinkToFit="1"/>
      <protection hidden="1"/>
    </xf>
    <xf numFmtId="0" fontId="1" fillId="0" borderId="9" xfId="0" applyFont="1" applyBorder="1" applyProtection="1">
      <protection hidden="1"/>
    </xf>
    <xf numFmtId="0" fontId="1" fillId="8" borderId="0" xfId="0" applyFont="1" applyFill="1" applyBorder="1" applyProtection="1">
      <protection hidden="1"/>
    </xf>
    <xf numFmtId="0" fontId="1" fillId="0" borderId="0" xfId="0" quotePrefix="1" applyFont="1" applyBorder="1" applyAlignment="1" applyProtection="1">
      <alignment horizontal="center" vertical="center"/>
      <protection hidden="1"/>
    </xf>
    <xf numFmtId="0" fontId="1" fillId="0" borderId="8" xfId="0" applyFont="1" applyBorder="1" applyProtection="1">
      <protection hidden="1"/>
    </xf>
    <xf numFmtId="0" fontId="1" fillId="0" borderId="0" xfId="0" applyFont="1" applyProtection="1">
      <protection hidden="1"/>
    </xf>
    <xf numFmtId="0" fontId="58" fillId="0" borderId="0" xfId="1" applyFont="1" applyProtection="1">
      <protection hidden="1"/>
    </xf>
    <xf numFmtId="0" fontId="1" fillId="0" borderId="0" xfId="0" applyFont="1" applyFill="1" applyAlignment="1" applyProtection="1">
      <alignment horizontal="left" vertical="center" wrapText="1"/>
      <protection hidden="1"/>
    </xf>
    <xf numFmtId="0" fontId="0" fillId="0" borderId="0" xfId="0" applyFill="1" applyAlignment="1" applyProtection="1">
      <alignment horizontal="center"/>
      <protection hidden="1"/>
    </xf>
    <xf numFmtId="0" fontId="28" fillId="0" borderId="0" xfId="1" quotePrefix="1" applyFont="1" applyAlignment="1" applyProtection="1">
      <alignment horizontal="center" wrapText="1"/>
      <protection hidden="1"/>
    </xf>
    <xf numFmtId="0" fontId="1" fillId="0" borderId="0" xfId="0" applyFont="1" applyAlignment="1" applyProtection="1">
      <alignment horizontal="center"/>
      <protection hidden="1"/>
    </xf>
    <xf numFmtId="0" fontId="0" fillId="0" borderId="0" xfId="0" applyFill="1" applyBorder="1" applyAlignment="1" applyProtection="1">
      <alignment horizontal="left" vertical="center" wrapText="1"/>
      <protection hidden="1"/>
    </xf>
    <xf numFmtId="0" fontId="0" fillId="0" borderId="0" xfId="0" applyFill="1" applyBorder="1" applyAlignment="1" applyProtection="1">
      <alignment horizontal="center" vertical="center" wrapText="1"/>
      <protection hidden="1"/>
    </xf>
    <xf numFmtId="0" fontId="0" fillId="0" borderId="2" xfId="0" quotePrefix="1" applyFill="1" applyBorder="1" applyAlignment="1" applyProtection="1">
      <alignment horizontal="center" vertical="center" wrapText="1"/>
      <protection hidden="1"/>
    </xf>
    <xf numFmtId="0" fontId="0" fillId="0" borderId="0" xfId="0" applyFill="1" applyBorder="1" applyAlignment="1" applyProtection="1">
      <alignment horizontal="right" vertical="center"/>
      <protection hidden="1"/>
    </xf>
    <xf numFmtId="0" fontId="0" fillId="0" borderId="0" xfId="0" applyFill="1" applyBorder="1" applyAlignment="1" applyProtection="1">
      <alignment horizontal="center" vertical="center" wrapText="1"/>
      <protection hidden="1"/>
    </xf>
    <xf numFmtId="0" fontId="46" fillId="0" borderId="0" xfId="1" applyFont="1" applyFill="1" applyBorder="1" applyAlignment="1" applyProtection="1">
      <alignment vertical="center" wrapText="1" shrinkToFit="1"/>
      <protection hidden="1"/>
    </xf>
    <xf numFmtId="0" fontId="13" fillId="0" borderId="0" xfId="0" applyFont="1" applyFill="1" applyBorder="1" applyAlignment="1" applyProtection="1">
      <alignment horizontal="left" vertical="center" shrinkToFit="1"/>
      <protection hidden="1"/>
    </xf>
    <xf numFmtId="0" fontId="44" fillId="0" borderId="8" xfId="0" applyFont="1" applyFill="1" applyBorder="1" applyAlignment="1" applyProtection="1">
      <alignment vertical="center" shrinkToFit="1"/>
      <protection hidden="1"/>
    </xf>
    <xf numFmtId="0" fontId="38" fillId="0" borderId="0" xfId="0" applyFont="1" applyFill="1" applyBorder="1" applyAlignment="1" applyProtection="1">
      <alignment vertical="center" shrinkToFit="1"/>
      <protection hidden="1"/>
    </xf>
    <xf numFmtId="0" fontId="44" fillId="0" borderId="0" xfId="0" applyFont="1" applyFill="1" applyBorder="1" applyAlignment="1" applyProtection="1">
      <alignment horizontal="right" vertical="center" shrinkToFit="1"/>
      <protection hidden="1"/>
    </xf>
    <xf numFmtId="0" fontId="44" fillId="0" borderId="0" xfId="0" quotePrefix="1" applyFont="1" applyFill="1" applyBorder="1" applyAlignment="1" applyProtection="1">
      <alignment horizontal="right" vertical="center" shrinkToFit="1"/>
      <protection hidden="1"/>
    </xf>
    <xf numFmtId="0" fontId="38" fillId="0" borderId="0" xfId="0" applyFont="1" applyFill="1" applyBorder="1" applyAlignment="1" applyProtection="1">
      <alignment horizontal="right" vertical="center" shrinkToFit="1"/>
      <protection hidden="1"/>
    </xf>
    <xf numFmtId="0" fontId="0" fillId="0" borderId="0" xfId="0" applyFill="1" applyBorder="1" applyAlignment="1" applyProtection="1">
      <alignment horizontal="center" vertical="center" wrapText="1"/>
      <protection hidden="1"/>
    </xf>
    <xf numFmtId="0" fontId="17" fillId="0" borderId="0" xfId="0" applyFont="1" applyBorder="1" applyAlignment="1" applyProtection="1">
      <alignment horizontal="left" vertical="center" wrapText="1" shrinkToFit="1"/>
      <protection hidden="1"/>
    </xf>
    <xf numFmtId="0" fontId="21" fillId="0" borderId="0" xfId="0" applyFont="1" applyFill="1" applyBorder="1" applyAlignment="1" applyProtection="1">
      <alignment vertical="center"/>
      <protection hidden="1"/>
    </xf>
    <xf numFmtId="0" fontId="0" fillId="0" borderId="0" xfId="0" applyFill="1" applyBorder="1" applyAlignment="1" applyProtection="1">
      <protection hidden="1"/>
    </xf>
    <xf numFmtId="0" fontId="8" fillId="0" borderId="0" xfId="1" applyFont="1" applyFill="1" applyBorder="1" applyAlignment="1" applyProtection="1">
      <alignment vertical="center"/>
      <protection hidden="1"/>
    </xf>
    <xf numFmtId="0" fontId="63" fillId="0" borderId="0" xfId="0" applyFont="1" applyProtection="1">
      <protection hidden="1"/>
    </xf>
    <xf numFmtId="0" fontId="63" fillId="0" borderId="0" xfId="0" applyFont="1" applyFill="1" applyBorder="1" applyAlignment="1" applyProtection="1">
      <protection hidden="1"/>
    </xf>
    <xf numFmtId="0" fontId="64" fillId="0" borderId="0" xfId="0" applyFont="1" applyFill="1" applyBorder="1" applyAlignment="1" applyProtection="1">
      <alignment vertical="center" wrapText="1"/>
      <protection hidden="1"/>
    </xf>
    <xf numFmtId="0" fontId="65" fillId="0" borderId="0" xfId="1" applyFont="1" applyFill="1" applyBorder="1" applyAlignment="1" applyProtection="1">
      <alignment vertical="center" wrapText="1"/>
      <protection hidden="1"/>
    </xf>
    <xf numFmtId="0" fontId="64" fillId="0" borderId="0" xfId="0" applyFont="1" applyProtection="1">
      <protection hidden="1"/>
    </xf>
    <xf numFmtId="0" fontId="67" fillId="0" borderId="0" xfId="0" applyFont="1" applyProtection="1">
      <protection hidden="1"/>
    </xf>
    <xf numFmtId="0" fontId="67" fillId="0" borderId="9" xfId="0" applyFont="1" applyFill="1" applyBorder="1" applyProtection="1">
      <protection hidden="1"/>
    </xf>
    <xf numFmtId="0" fontId="67" fillId="0" borderId="8" xfId="0" applyFont="1" applyBorder="1" applyProtection="1">
      <protection hidden="1"/>
    </xf>
    <xf numFmtId="0" fontId="67" fillId="0" borderId="0" xfId="0" applyFont="1" applyFill="1" applyAlignment="1" applyProtection="1">
      <alignment horizontal="left" vertical="center" wrapText="1"/>
      <protection hidden="1"/>
    </xf>
    <xf numFmtId="0" fontId="67" fillId="0" borderId="0" xfId="0" applyFont="1" applyFill="1" applyBorder="1" applyAlignment="1" applyProtection="1">
      <alignment horizontal="center" vertical="center" wrapText="1"/>
      <protection hidden="1"/>
    </xf>
    <xf numFmtId="0" fontId="0" fillId="0" borderId="0" xfId="0" applyNumberFormat="1" applyAlignment="1">
      <alignment horizontal="center" vertical="center"/>
    </xf>
    <xf numFmtId="0" fontId="8" fillId="0" borderId="0" xfId="0" applyNumberFormat="1" applyFont="1" applyFill="1" applyAlignment="1">
      <alignment horizontal="center" wrapText="1"/>
    </xf>
    <xf numFmtId="0" fontId="8" fillId="0" borderId="0" xfId="0" applyNumberFormat="1" applyFont="1" applyFill="1" applyAlignment="1">
      <alignment vertical="center"/>
    </xf>
    <xf numFmtId="0" fontId="0" fillId="0" borderId="0" xfId="0" applyNumberFormat="1" applyAlignment="1">
      <alignment vertical="center"/>
    </xf>
    <xf numFmtId="0" fontId="0" fillId="0" borderId="0" xfId="0" applyNumberFormat="1"/>
    <xf numFmtId="0" fontId="2" fillId="0" borderId="0" xfId="0" applyNumberFormat="1" applyFont="1" applyAlignment="1">
      <alignment horizontal="center" vertical="center"/>
    </xf>
    <xf numFmtId="0" fontId="0" fillId="0" borderId="0" xfId="0" applyNumberFormat="1" applyFont="1" applyAlignment="1">
      <alignment horizontal="center" vertical="center"/>
    </xf>
    <xf numFmtId="0" fontId="28" fillId="9" borderId="0" xfId="1" applyNumberFormat="1" applyFont="1" applyFill="1" applyAlignment="1">
      <alignment horizontal="center" vertical="center"/>
    </xf>
    <xf numFmtId="0" fontId="7" fillId="0" borderId="2" xfId="0" applyNumberFormat="1" applyFont="1" applyBorder="1" applyAlignment="1">
      <alignment horizontal="center" vertical="center"/>
    </xf>
    <xf numFmtId="0" fontId="7" fillId="0" borderId="2" xfId="0" applyNumberFormat="1" applyFont="1" applyFill="1" applyBorder="1" applyAlignment="1">
      <alignment horizontal="center" vertical="center" wrapText="1"/>
    </xf>
    <xf numFmtId="0" fontId="0" fillId="3" borderId="2" xfId="0" applyNumberFormat="1" applyFont="1" applyFill="1" applyBorder="1" applyAlignment="1">
      <alignment horizontal="center" vertical="center" wrapText="1"/>
    </xf>
    <xf numFmtId="0" fontId="0" fillId="0" borderId="2" xfId="0" applyNumberFormat="1" applyFill="1" applyBorder="1" applyAlignment="1">
      <alignment horizontal="center" vertical="center" wrapText="1"/>
    </xf>
    <xf numFmtId="0" fontId="0" fillId="0" borderId="2" xfId="0" applyNumberFormat="1" applyFont="1" applyFill="1" applyBorder="1" applyAlignment="1">
      <alignment horizontal="center" vertical="center" wrapText="1"/>
    </xf>
    <xf numFmtId="0" fontId="7" fillId="0" borderId="2" xfId="0" applyNumberFormat="1" applyFont="1" applyFill="1" applyBorder="1" applyAlignment="1">
      <alignment horizontal="center" vertical="center"/>
    </xf>
    <xf numFmtId="0" fontId="0" fillId="0" borderId="2" xfId="0" applyNumberFormat="1" applyFill="1" applyBorder="1" applyAlignment="1" applyProtection="1">
      <alignment horizontal="center" vertical="center" wrapText="1"/>
      <protection hidden="1"/>
    </xf>
    <xf numFmtId="0" fontId="3" fillId="0" borderId="2" xfId="0" quotePrefix="1" applyNumberFormat="1" applyFont="1" applyFill="1" applyBorder="1" applyAlignment="1">
      <alignment horizontal="center" vertical="center" wrapText="1"/>
    </xf>
    <xf numFmtId="0" fontId="6" fillId="0" borderId="2" xfId="1" quotePrefix="1" applyNumberFormat="1" applyFill="1" applyBorder="1" applyAlignment="1">
      <alignment vertical="top" wrapText="1"/>
    </xf>
    <xf numFmtId="0" fontId="3" fillId="3" borderId="2" xfId="0" quotePrefix="1" applyNumberFormat="1" applyFont="1" applyFill="1" applyBorder="1" applyAlignment="1">
      <alignment horizontal="center" vertical="center" wrapText="1"/>
    </xf>
    <xf numFmtId="0" fontId="6" fillId="0" borderId="2" xfId="1" applyNumberFormat="1" applyFill="1" applyBorder="1" applyAlignment="1">
      <alignment vertical="top" wrapText="1"/>
    </xf>
    <xf numFmtId="0" fontId="0" fillId="0" borderId="0" xfId="0" quotePrefix="1" applyNumberFormat="1"/>
    <xf numFmtId="0" fontId="6" fillId="2" borderId="2" xfId="1" applyNumberFormat="1" applyFill="1" applyBorder="1" applyAlignment="1">
      <alignment vertical="top" wrapText="1"/>
    </xf>
    <xf numFmtId="0" fontId="9" fillId="0" borderId="2" xfId="0" quotePrefix="1" applyNumberFormat="1" applyFont="1" applyFill="1" applyBorder="1" applyAlignment="1">
      <alignment horizontal="center" vertical="center" wrapText="1"/>
    </xf>
    <xf numFmtId="0" fontId="0" fillId="0" borderId="2" xfId="0" applyNumberFormat="1" applyFill="1" applyBorder="1" applyAlignment="1">
      <alignment vertical="center" wrapText="1"/>
    </xf>
    <xf numFmtId="0" fontId="6" fillId="2" borderId="2" xfId="1" quotePrefix="1" applyNumberFormat="1" applyFill="1" applyBorder="1" applyAlignment="1">
      <alignment vertical="top" wrapText="1"/>
    </xf>
    <xf numFmtId="0" fontId="0" fillId="0" borderId="2" xfId="0" quotePrefix="1" applyNumberFormat="1" applyBorder="1"/>
    <xf numFmtId="0" fontId="0" fillId="0" borderId="2" xfId="0" applyNumberFormat="1" applyBorder="1"/>
    <xf numFmtId="0" fontId="0" fillId="0" borderId="2" xfId="0" quotePrefix="1" applyNumberFormat="1" applyFont="1" applyFill="1" applyBorder="1" applyAlignment="1">
      <alignment horizontal="center" vertical="center" wrapText="1"/>
    </xf>
    <xf numFmtId="0" fontId="0" fillId="0" borderId="2" xfId="0" quotePrefix="1" applyNumberFormat="1" applyFill="1" applyBorder="1" applyAlignment="1">
      <alignment horizontal="center" vertical="center"/>
    </xf>
    <xf numFmtId="0" fontId="0" fillId="0" borderId="2" xfId="0" quotePrefix="1" applyNumberFormat="1" applyFill="1" applyBorder="1" applyAlignment="1">
      <alignment horizontal="center" vertical="center" wrapText="1"/>
    </xf>
    <xf numFmtId="0" fontId="0" fillId="2" borderId="2" xfId="0" applyNumberFormat="1" applyFill="1" applyBorder="1"/>
    <xf numFmtId="0" fontId="0" fillId="2" borderId="0" xfId="0" applyNumberFormat="1" applyFill="1"/>
    <xf numFmtId="0" fontId="9" fillId="0" borderId="2" xfId="0" applyNumberFormat="1" applyFont="1" applyFill="1" applyBorder="1" applyAlignment="1">
      <alignment horizontal="center" vertical="center" wrapText="1"/>
    </xf>
    <xf numFmtId="0" fontId="0" fillId="0" borderId="2" xfId="0" quotePrefix="1" applyNumberFormat="1" applyFont="1" applyFill="1" applyBorder="1" applyAlignment="1">
      <alignment horizontal="center" vertical="center"/>
    </xf>
    <xf numFmtId="0" fontId="0" fillId="0" borderId="0" xfId="0" applyNumberFormat="1" applyFill="1" applyAlignment="1">
      <alignment horizontal="center" vertical="center" wrapText="1"/>
    </xf>
    <xf numFmtId="0" fontId="0" fillId="0" borderId="0" xfId="0" applyNumberFormat="1" applyFill="1" applyAlignment="1">
      <alignment horizontal="center" vertical="center"/>
    </xf>
    <xf numFmtId="0" fontId="0" fillId="0" borderId="0" xfId="0" applyNumberFormat="1" applyFont="1" applyFill="1" applyAlignment="1">
      <alignment horizontal="center" vertical="center"/>
    </xf>
    <xf numFmtId="0" fontId="0" fillId="0" borderId="0" xfId="0" applyNumberFormat="1" applyAlignment="1">
      <alignment horizontal="center" vertical="center" wrapText="1"/>
    </xf>
    <xf numFmtId="0" fontId="0" fillId="14" borderId="2" xfId="0" applyNumberFormat="1" applyFill="1" applyBorder="1" applyAlignment="1">
      <alignment horizontal="center" vertical="center" wrapText="1"/>
    </xf>
    <xf numFmtId="0" fontId="3" fillId="14" borderId="2" xfId="0" quotePrefix="1" applyFont="1" applyFill="1" applyBorder="1" applyAlignment="1">
      <alignment vertical="top" wrapText="1"/>
    </xf>
    <xf numFmtId="0" fontId="33" fillId="0" borderId="2" xfId="0" applyFont="1" applyBorder="1" applyAlignment="1">
      <alignment horizontal="center" vertical="top" wrapText="1"/>
    </xf>
    <xf numFmtId="0" fontId="32" fillId="0" borderId="2" xfId="0" applyFont="1" applyBorder="1" applyAlignment="1">
      <alignment horizontal="center" vertical="center" wrapText="1"/>
    </xf>
    <xf numFmtId="0" fontId="0" fillId="3" borderId="2" xfId="0" applyFill="1" applyBorder="1" applyAlignment="1">
      <alignment horizontal="center" vertical="center" wrapText="1"/>
    </xf>
    <xf numFmtId="0" fontId="3" fillId="0" borderId="2" xfId="0" quotePrefix="1" applyFont="1" applyBorder="1" applyAlignment="1">
      <alignment horizontal="center" vertical="center" wrapText="1"/>
    </xf>
    <xf numFmtId="0" fontId="32" fillId="0" borderId="2" xfId="0" quotePrefix="1" applyFont="1" applyBorder="1" applyAlignment="1">
      <alignment horizontal="left" vertical="center" wrapText="1"/>
    </xf>
    <xf numFmtId="0" fontId="3" fillId="3" borderId="2" xfId="0" quotePrefix="1" applyFont="1" applyFill="1" applyBorder="1" applyAlignment="1">
      <alignment horizontal="center" vertical="center" wrapText="1"/>
    </xf>
    <xf numFmtId="0" fontId="33" fillId="0" borderId="2" xfId="0" applyFont="1" applyBorder="1" applyAlignment="1">
      <alignment vertical="top" wrapText="1"/>
    </xf>
    <xf numFmtId="0" fontId="3" fillId="14" borderId="2" xfId="0" applyFont="1" applyFill="1" applyBorder="1" applyAlignment="1">
      <alignment vertical="center"/>
    </xf>
    <xf numFmtId="0" fontId="32" fillId="0" borderId="2" xfId="0" applyFont="1" applyBorder="1" applyAlignment="1">
      <alignment horizontal="left" vertical="center" wrapText="1"/>
    </xf>
    <xf numFmtId="0" fontId="3" fillId="14" borderId="2" xfId="0" applyFont="1" applyFill="1" applyBorder="1" applyAlignment="1">
      <alignment vertical="top" wrapText="1"/>
    </xf>
    <xf numFmtId="0" fontId="54" fillId="0" borderId="2" xfId="0" applyFont="1" applyBorder="1" applyAlignment="1">
      <alignment horizontal="center" vertical="top" wrapText="1"/>
    </xf>
    <xf numFmtId="0" fontId="54" fillId="0" borderId="2" xfId="0" applyFont="1" applyBorder="1" applyAlignment="1">
      <alignment horizontal="center" vertical="center" wrapText="1"/>
    </xf>
    <xf numFmtId="0" fontId="33" fillId="14" borderId="2" xfId="0" applyFont="1" applyFill="1" applyBorder="1" applyAlignment="1">
      <alignment vertical="top" wrapText="1"/>
    </xf>
    <xf numFmtId="0" fontId="3" fillId="0" borderId="2" xfId="0" applyFont="1" applyBorder="1" applyAlignment="1">
      <alignment vertical="center"/>
    </xf>
    <xf numFmtId="0" fontId="3" fillId="0" borderId="2" xfId="0" applyFont="1" applyBorder="1" applyAlignment="1">
      <alignment horizontal="center" vertical="center"/>
    </xf>
    <xf numFmtId="0" fontId="3" fillId="14" borderId="2" xfId="0" quotePrefix="1" applyFont="1" applyFill="1" applyBorder="1" applyAlignment="1">
      <alignment horizontal="left" vertical="center" wrapText="1"/>
    </xf>
    <xf numFmtId="0" fontId="55" fillId="0" borderId="2" xfId="0" applyFont="1" applyBorder="1" applyAlignment="1">
      <alignment horizontal="center" vertical="top" wrapText="1"/>
    </xf>
    <xf numFmtId="0" fontId="3" fillId="0" borderId="2" xfId="0" applyFont="1" applyBorder="1" applyAlignment="1">
      <alignment horizontal="center" vertical="center" wrapText="1"/>
    </xf>
    <xf numFmtId="0" fontId="3" fillId="0" borderId="2" xfId="0" applyFont="1" applyBorder="1" applyAlignment="1">
      <alignment vertical="top" wrapText="1"/>
    </xf>
    <xf numFmtId="0" fontId="3" fillId="14" borderId="2" xfId="0" applyFont="1" applyFill="1" applyBorder="1" applyAlignment="1">
      <alignment horizontal="left" vertical="top" wrapText="1"/>
    </xf>
    <xf numFmtId="0" fontId="32" fillId="0" borderId="2" xfId="0" applyFont="1" applyBorder="1" applyAlignment="1">
      <alignment horizontal="center" vertical="top" wrapText="1"/>
    </xf>
    <xf numFmtId="0" fontId="3" fillId="0" borderId="2" xfId="0" quotePrefix="1" applyFont="1" applyBorder="1" applyAlignment="1">
      <alignment vertical="top" wrapText="1"/>
    </xf>
    <xf numFmtId="0" fontId="33" fillId="0" borderId="2" xfId="0" quotePrefix="1" applyFont="1" applyBorder="1" applyAlignment="1">
      <alignment horizontal="center" vertical="top" wrapText="1"/>
    </xf>
    <xf numFmtId="0" fontId="32" fillId="0" borderId="2" xfId="0" quotePrefix="1" applyFont="1" applyBorder="1" applyAlignment="1">
      <alignment horizontal="center" vertical="center" wrapText="1"/>
    </xf>
    <xf numFmtId="0" fontId="3" fillId="0" borderId="2" xfId="0" quotePrefix="1" applyFont="1" applyBorder="1" applyAlignment="1">
      <alignment horizontal="center" vertical="center"/>
    </xf>
    <xf numFmtId="0" fontId="33" fillId="0" borderId="2" xfId="0" quotePrefix="1" applyFont="1" applyBorder="1" applyAlignment="1">
      <alignment vertical="top" wrapText="1"/>
    </xf>
    <xf numFmtId="0" fontId="54" fillId="0" borderId="2" xfId="0" quotePrefix="1" applyFont="1" applyBorder="1" applyAlignment="1">
      <alignment horizontal="center" vertical="top" wrapText="1"/>
    </xf>
    <xf numFmtId="0" fontId="33" fillId="14" borderId="2" xfId="0" quotePrefix="1" applyFont="1" applyFill="1" applyBorder="1" applyAlignment="1">
      <alignment vertical="top" wrapText="1"/>
    </xf>
    <xf numFmtId="0" fontId="32" fillId="0" borderId="2" xfId="0" applyFont="1" applyBorder="1" applyAlignment="1">
      <alignment horizontal="center" wrapText="1"/>
    </xf>
    <xf numFmtId="0" fontId="0" fillId="0" borderId="0" xfId="0" quotePrefix="1"/>
    <xf numFmtId="0" fontId="3" fillId="0" borderId="2" xfId="0" quotePrefix="1" applyFont="1" applyBorder="1" applyAlignment="1">
      <alignment horizontal="left" vertical="top" wrapText="1"/>
    </xf>
    <xf numFmtId="0" fontId="32" fillId="0" borderId="2" xfId="0" quotePrefix="1" applyFont="1" applyBorder="1" applyAlignment="1">
      <alignment horizontal="center" vertical="top" wrapText="1"/>
    </xf>
    <xf numFmtId="0" fontId="54" fillId="0" borderId="2" xfId="0" quotePrefix="1" applyFont="1" applyBorder="1" applyAlignment="1">
      <alignment horizontal="center" vertical="center" wrapText="1"/>
    </xf>
    <xf numFmtId="0" fontId="9" fillId="0" borderId="2" xfId="0" quotePrefix="1" applyFont="1" applyBorder="1" applyAlignment="1">
      <alignment horizontal="center" vertical="center" wrapText="1"/>
    </xf>
    <xf numFmtId="0" fontId="0" fillId="3" borderId="2" xfId="0" quotePrefix="1" applyFill="1" applyBorder="1" applyAlignment="1">
      <alignment horizontal="center" vertical="center" wrapText="1"/>
    </xf>
    <xf numFmtId="0" fontId="33" fillId="2" borderId="2" xfId="0" applyFont="1" applyFill="1" applyBorder="1" applyAlignment="1">
      <alignment horizontal="center" vertical="top" wrapText="1"/>
    </xf>
    <xf numFmtId="0" fontId="34" fillId="2" borderId="2" xfId="0" applyFont="1" applyFill="1" applyBorder="1" applyAlignment="1">
      <alignment vertical="top" wrapText="1"/>
    </xf>
    <xf numFmtId="0" fontId="53" fillId="14" borderId="2" xfId="0" applyFont="1" applyFill="1" applyBorder="1" applyAlignment="1">
      <alignment horizontal="left" vertical="top"/>
    </xf>
    <xf numFmtId="0" fontId="33" fillId="0" borderId="2" xfId="0" applyFont="1" applyBorder="1" applyAlignment="1">
      <alignment horizontal="center" vertical="center" wrapText="1"/>
    </xf>
    <xf numFmtId="0" fontId="35" fillId="0" borderId="2" xfId="0" applyFont="1" applyBorder="1" applyAlignment="1">
      <alignment vertical="top" wrapText="1"/>
    </xf>
    <xf numFmtId="0" fontId="0" fillId="2" borderId="2" xfId="0" applyFill="1" applyBorder="1" applyAlignment="1">
      <alignment horizontal="center" vertical="top"/>
    </xf>
    <xf numFmtId="0" fontId="0" fillId="2" borderId="2" xfId="0" applyFill="1" applyBorder="1" applyAlignment="1">
      <alignment horizontal="left" vertical="top"/>
    </xf>
    <xf numFmtId="0" fontId="3" fillId="14" borderId="2" xfId="0" applyFont="1" applyFill="1" applyBorder="1" applyAlignment="1">
      <alignment vertical="top"/>
    </xf>
    <xf numFmtId="0" fontId="3" fillId="14" borderId="2" xfId="0" quotePrefix="1" applyFont="1" applyFill="1" applyBorder="1" applyAlignment="1">
      <alignment vertical="center"/>
    </xf>
    <xf numFmtId="0" fontId="3" fillId="2" borderId="2" xfId="0" applyFont="1" applyFill="1" applyBorder="1" applyAlignment="1">
      <alignment horizontal="center" vertical="center"/>
    </xf>
    <xf numFmtId="0" fontId="32" fillId="2" borderId="2" xfId="0" quotePrefix="1" applyFont="1" applyFill="1" applyBorder="1" applyAlignment="1">
      <alignment horizontal="center" vertical="top" wrapText="1"/>
    </xf>
    <xf numFmtId="0" fontId="32" fillId="2" borderId="2" xfId="0" applyFont="1" applyFill="1" applyBorder="1" applyAlignment="1">
      <alignment horizontal="center" vertical="top" wrapText="1"/>
    </xf>
    <xf numFmtId="0" fontId="33" fillId="2" borderId="2" xfId="0" quotePrefix="1" applyFont="1" applyFill="1" applyBorder="1" applyAlignment="1">
      <alignment horizontal="center" vertical="top" wrapText="1"/>
    </xf>
    <xf numFmtId="0" fontId="32" fillId="2" borderId="2" xfId="0" quotePrefix="1" applyFont="1" applyFill="1" applyBorder="1" applyAlignment="1">
      <alignment horizontal="center" vertical="center" wrapText="1"/>
    </xf>
    <xf numFmtId="0" fontId="60" fillId="0" borderId="2" xfId="0" applyFont="1" applyBorder="1" applyAlignment="1">
      <alignment horizontal="left" vertical="top"/>
    </xf>
    <xf numFmtId="0" fontId="0" fillId="0" borderId="2" xfId="0" quotePrefix="1" applyBorder="1"/>
    <xf numFmtId="0" fontId="33" fillId="2" borderId="2" xfId="0" quotePrefix="1" applyFont="1" applyFill="1" applyBorder="1" applyAlignment="1">
      <alignment horizontal="center" vertical="top"/>
    </xf>
    <xf numFmtId="0" fontId="33" fillId="2" borderId="2" xfId="0" quotePrefix="1" applyFont="1" applyFill="1" applyBorder="1" applyAlignment="1">
      <alignment vertical="top"/>
    </xf>
    <xf numFmtId="0" fontId="33" fillId="14" borderId="2" xfId="0" applyFont="1" applyFill="1" applyBorder="1" applyAlignment="1">
      <alignment vertical="center" wrapText="1"/>
    </xf>
    <xf numFmtId="0" fontId="3" fillId="2" borderId="2" xfId="0" quotePrefix="1" applyFont="1" applyFill="1" applyBorder="1" applyAlignment="1">
      <alignment horizontal="center" vertical="center" wrapText="1"/>
    </xf>
    <xf numFmtId="0" fontId="57" fillId="0" borderId="2" xfId="0" applyFont="1" applyBorder="1" applyAlignment="1">
      <alignment horizontal="center" vertical="top" wrapText="1"/>
    </xf>
    <xf numFmtId="0" fontId="0" fillId="0" borderId="2" xfId="0" applyBorder="1" applyAlignment="1">
      <alignment horizontal="center" vertical="top"/>
    </xf>
    <xf numFmtId="0" fontId="33" fillId="2" borderId="2" xfId="0" quotePrefix="1" applyFont="1" applyFill="1" applyBorder="1" applyAlignment="1">
      <alignment vertical="top" wrapText="1"/>
    </xf>
    <xf numFmtId="0" fontId="54" fillId="2" borderId="2" xfId="0" quotePrefix="1" applyFont="1" applyFill="1" applyBorder="1" applyAlignment="1">
      <alignment horizontal="center" vertical="center" wrapText="1"/>
    </xf>
    <xf numFmtId="0" fontId="54" fillId="0" borderId="2" xfId="0" applyFont="1" applyBorder="1" applyAlignment="1">
      <alignment horizontal="left" vertical="center"/>
    </xf>
    <xf numFmtId="0" fontId="54" fillId="0" borderId="2" xfId="0" applyFont="1" applyBorder="1" applyAlignment="1">
      <alignment horizontal="left" vertical="center" wrapText="1"/>
    </xf>
    <xf numFmtId="0" fontId="55" fillId="2" borderId="2" xfId="0" quotePrefix="1" applyFont="1" applyFill="1" applyBorder="1" applyAlignment="1">
      <alignment horizontal="center" vertical="top" wrapText="1"/>
    </xf>
    <xf numFmtId="0" fontId="3" fillId="14" borderId="12" xfId="0" applyFont="1" applyFill="1" applyBorder="1" applyAlignment="1">
      <alignment vertical="top" wrapText="1"/>
    </xf>
    <xf numFmtId="0" fontId="33" fillId="0" borderId="11" xfId="0" applyFont="1" applyBorder="1" applyAlignment="1">
      <alignment horizontal="center" vertical="top" wrapText="1"/>
    </xf>
    <xf numFmtId="0" fontId="54" fillId="0" borderId="11" xfId="0" applyFont="1" applyBorder="1" applyAlignment="1">
      <alignment horizontal="center" vertical="center" wrapText="1"/>
    </xf>
    <xf numFmtId="0" fontId="3" fillId="0" borderId="11" xfId="0" applyFont="1" applyBorder="1" applyAlignment="1">
      <alignment vertical="top" wrapText="1"/>
    </xf>
    <xf numFmtId="0" fontId="3" fillId="14" borderId="11" xfId="0" applyFont="1" applyFill="1" applyBorder="1" applyAlignment="1">
      <alignment vertical="top" wrapText="1"/>
    </xf>
    <xf numFmtId="0" fontId="3" fillId="14" borderId="0" xfId="0" quotePrefix="1" applyFont="1" applyFill="1" applyAlignment="1">
      <alignment vertical="top" wrapText="1"/>
    </xf>
    <xf numFmtId="0" fontId="55" fillId="0" borderId="0" xfId="0" quotePrefix="1" applyFont="1" applyAlignment="1">
      <alignment horizontal="center" vertical="top" wrapText="1"/>
    </xf>
    <xf numFmtId="0" fontId="32" fillId="0" borderId="0" xfId="0" quotePrefix="1" applyFont="1" applyAlignment="1">
      <alignment horizontal="center" vertical="center" wrapText="1"/>
    </xf>
    <xf numFmtId="0" fontId="33" fillId="14" borderId="11" xfId="0" applyFont="1" applyFill="1" applyBorder="1" applyAlignment="1">
      <alignment vertical="top" wrapText="1"/>
    </xf>
    <xf numFmtId="0" fontId="32" fillId="0" borderId="11" xfId="0" applyFont="1" applyBorder="1" applyAlignment="1">
      <alignment horizontal="center" vertical="center" wrapText="1"/>
    </xf>
    <xf numFmtId="0" fontId="32" fillId="2" borderId="11" xfId="0" applyFont="1" applyFill="1" applyBorder="1" applyAlignment="1">
      <alignment horizontal="center" vertical="center" wrapText="1"/>
    </xf>
    <xf numFmtId="0" fontId="33" fillId="2" borderId="11" xfId="0" applyFont="1" applyFill="1" applyBorder="1" applyAlignment="1">
      <alignment vertical="top" wrapText="1"/>
    </xf>
    <xf numFmtId="0" fontId="3" fillId="0" borderId="11" xfId="0" applyFont="1" applyBorder="1" applyAlignment="1">
      <alignment horizontal="center" vertical="center" wrapText="1"/>
    </xf>
    <xf numFmtId="0" fontId="32" fillId="0" borderId="11" xfId="0" applyFont="1" applyBorder="1" applyAlignment="1">
      <alignment horizontal="center" vertical="top" wrapText="1"/>
    </xf>
    <xf numFmtId="0" fontId="3" fillId="0" borderId="11" xfId="0" applyFont="1" applyBorder="1" applyAlignment="1">
      <alignment horizontal="center" vertical="center"/>
    </xf>
    <xf numFmtId="0" fontId="33" fillId="0" borderId="0" xfId="0" applyFont="1" applyAlignment="1">
      <alignment horizontal="center" vertical="top" wrapText="1"/>
    </xf>
    <xf numFmtId="0" fontId="32" fillId="0" borderId="0" xfId="0" applyFont="1" applyAlignment="1">
      <alignment horizontal="center" vertical="center" wrapText="1"/>
    </xf>
    <xf numFmtId="0" fontId="55" fillId="0" borderId="11" xfId="0" applyFont="1" applyBorder="1" applyAlignment="1">
      <alignment horizontal="center" vertical="top" wrapText="1"/>
    </xf>
    <xf numFmtId="0" fontId="33" fillId="14" borderId="0" xfId="0" applyFont="1" applyFill="1" applyAlignment="1">
      <alignment vertical="top" wrapText="1"/>
    </xf>
    <xf numFmtId="0" fontId="54" fillId="0" borderId="0" xfId="0" applyFont="1" applyAlignment="1">
      <alignment horizontal="center" vertical="top" wrapText="1"/>
    </xf>
    <xf numFmtId="0" fontId="54" fillId="0" borderId="11" xfId="0" applyFont="1" applyBorder="1" applyAlignment="1">
      <alignment horizontal="center" vertical="top" wrapText="1"/>
    </xf>
    <xf numFmtId="0" fontId="33" fillId="2" borderId="11" xfId="0" quotePrefix="1" applyFont="1" applyFill="1" applyBorder="1" applyAlignment="1">
      <alignment vertical="top" wrapText="1"/>
    </xf>
    <xf numFmtId="0" fontId="33" fillId="3" borderId="2" xfId="0" applyFont="1" applyFill="1" applyBorder="1" applyAlignment="1">
      <alignment horizontal="center" vertical="center" wrapText="1"/>
    </xf>
    <xf numFmtId="0" fontId="0" fillId="2" borderId="2" xfId="0" applyFill="1" applyBorder="1" applyAlignment="1">
      <alignment horizontal="center" vertical="center" wrapText="1"/>
    </xf>
    <xf numFmtId="0" fontId="54" fillId="2" borderId="2" xfId="0" applyFont="1" applyFill="1" applyBorder="1" applyAlignment="1">
      <alignment horizontal="center" vertical="top" wrapText="1"/>
    </xf>
    <xf numFmtId="0" fontId="22" fillId="0" borderId="2" xfId="0" quotePrefix="1" applyFont="1" applyBorder="1" applyAlignment="1">
      <alignment horizontal="left" vertical="top" wrapText="1"/>
    </xf>
    <xf numFmtId="0" fontId="32" fillId="0" borderId="2" xfId="0" quotePrefix="1" applyFont="1" applyFill="1" applyBorder="1" applyAlignment="1">
      <alignment horizontal="center" vertical="top" wrapText="1"/>
    </xf>
    <xf numFmtId="0" fontId="54" fillId="0" borderId="2" xfId="0" applyFont="1" applyFill="1" applyBorder="1" applyAlignment="1">
      <alignment horizontal="center" vertical="top" wrapText="1"/>
    </xf>
    <xf numFmtId="0" fontId="43" fillId="0" borderId="0" xfId="0" applyFont="1" applyFill="1" applyBorder="1" applyAlignment="1" applyProtection="1">
      <alignment horizontal="center" vertical="center" shrinkToFit="1"/>
      <protection hidden="1"/>
    </xf>
    <xf numFmtId="0" fontId="49" fillId="0" borderId="0" xfId="0" applyFont="1" applyFill="1" applyBorder="1" applyAlignment="1" applyProtection="1">
      <alignment horizontal="center" vertical="center"/>
      <protection hidden="1"/>
    </xf>
    <xf numFmtId="0" fontId="21" fillId="0" borderId="0" xfId="0" applyFont="1" applyFill="1" applyAlignment="1" applyProtection="1">
      <alignment horizontal="left"/>
      <protection hidden="1"/>
    </xf>
    <xf numFmtId="0" fontId="42" fillId="3" borderId="0" xfId="0" applyFont="1" applyFill="1" applyBorder="1" applyAlignment="1" applyProtection="1">
      <alignment horizontal="center" vertical="center" shrinkToFit="1"/>
      <protection hidden="1"/>
    </xf>
    <xf numFmtId="0" fontId="0" fillId="0" borderId="0" xfId="0" applyFill="1" applyBorder="1" applyAlignment="1" applyProtection="1">
      <alignment horizontal="right" vertical="center"/>
      <protection hidden="1"/>
    </xf>
    <xf numFmtId="0" fontId="45" fillId="20" borderId="0" xfId="1" applyFont="1" applyFill="1" applyBorder="1" applyAlignment="1" applyProtection="1">
      <alignment horizontal="left" vertical="center" wrapText="1" shrinkToFit="1"/>
      <protection hidden="1"/>
    </xf>
    <xf numFmtId="0" fontId="19" fillId="0" borderId="0" xfId="0" applyFont="1" applyAlignment="1" applyProtection="1">
      <alignment horizontal="left" vertical="center"/>
      <protection hidden="1"/>
    </xf>
    <xf numFmtId="0" fontId="12" fillId="11" borderId="0" xfId="0" applyFont="1" applyFill="1" applyBorder="1" applyAlignment="1" applyProtection="1">
      <alignment horizontal="center" vertical="center" shrinkToFit="1"/>
      <protection hidden="1"/>
    </xf>
    <xf numFmtId="0" fontId="45" fillId="18" borderId="0" xfId="1" applyFont="1" applyFill="1" applyBorder="1" applyAlignment="1" applyProtection="1">
      <alignment horizontal="left" vertical="center" wrapText="1" shrinkToFit="1"/>
      <protection hidden="1"/>
    </xf>
    <xf numFmtId="0" fontId="46" fillId="17" borderId="0" xfId="1" applyFont="1" applyFill="1" applyBorder="1" applyAlignment="1" applyProtection="1">
      <alignment horizontal="left" vertical="center" wrapText="1" shrinkToFit="1"/>
      <protection hidden="1"/>
    </xf>
    <xf numFmtId="0" fontId="12" fillId="19" borderId="0" xfId="1" applyFont="1" applyFill="1" applyBorder="1" applyAlignment="1" applyProtection="1">
      <alignment horizontal="left" vertical="center" wrapText="1" shrinkToFit="1"/>
      <protection hidden="1"/>
    </xf>
    <xf numFmtId="0" fontId="20" fillId="2" borderId="0" xfId="1" applyFont="1" applyFill="1" applyBorder="1" applyAlignment="1" applyProtection="1">
      <alignment horizontal="left" vertical="center" wrapText="1" shrinkToFit="1"/>
      <protection hidden="1"/>
    </xf>
    <xf numFmtId="0" fontId="56" fillId="6" borderId="0" xfId="1" applyFont="1" applyFill="1" applyBorder="1" applyAlignment="1" applyProtection="1">
      <alignment horizontal="center" vertical="center" wrapText="1"/>
      <protection hidden="1"/>
    </xf>
    <xf numFmtId="0" fontId="0" fillId="0" borderId="0" xfId="0" applyFill="1" applyBorder="1" applyAlignment="1" applyProtection="1">
      <alignment horizontal="justify" vertical="center" wrapText="1"/>
      <protection hidden="1"/>
    </xf>
    <xf numFmtId="0" fontId="11" fillId="5" borderId="0" xfId="0" applyNumberFormat="1" applyFont="1" applyFill="1" applyBorder="1" applyAlignment="1">
      <alignment horizontal="center" vertical="center"/>
    </xf>
    <xf numFmtId="0" fontId="11" fillId="4" borderId="0" xfId="0" applyNumberFormat="1" applyFont="1" applyFill="1" applyBorder="1" applyAlignment="1">
      <alignment horizontal="center" vertical="center"/>
    </xf>
    <xf numFmtId="0" fontId="2" fillId="0" borderId="0" xfId="0" applyNumberFormat="1" applyFont="1" applyAlignment="1">
      <alignment horizontal="center" vertical="center"/>
    </xf>
    <xf numFmtId="0" fontId="8" fillId="0" borderId="0" xfId="0" applyFont="1" applyFill="1" applyBorder="1" applyAlignment="1" applyProtection="1">
      <alignment horizontal="center"/>
      <protection hidden="1"/>
    </xf>
    <xf numFmtId="0" fontId="43" fillId="0" borderId="10" xfId="0" applyFont="1" applyFill="1" applyBorder="1" applyAlignment="1" applyProtection="1">
      <alignment horizontal="center" vertical="center" shrinkToFit="1"/>
      <protection hidden="1"/>
    </xf>
    <xf numFmtId="0" fontId="45" fillId="0" borderId="0" xfId="1" applyFont="1" applyFill="1" applyBorder="1" applyAlignment="1" applyProtection="1">
      <alignment horizontal="left" vertical="center" wrapText="1" shrinkToFit="1"/>
      <protection hidden="1"/>
    </xf>
    <xf numFmtId="0" fontId="20" fillId="0" borderId="0" xfId="1" applyFont="1" applyFill="1" applyBorder="1" applyAlignment="1" applyProtection="1">
      <alignment horizontal="left" vertical="center" wrapText="1" shrinkToFit="1"/>
      <protection hidden="1"/>
    </xf>
    <xf numFmtId="0" fontId="0" fillId="0" borderId="0" xfId="0" applyFill="1" applyBorder="1" applyAlignment="1" applyProtection="1">
      <alignment horizontal="left" vertical="center" wrapText="1"/>
      <protection hidden="1"/>
    </xf>
    <xf numFmtId="0" fontId="62" fillId="0" borderId="0" xfId="0" applyFont="1" applyFill="1" applyBorder="1" applyAlignment="1" applyProtection="1">
      <alignment horizontal="justify" vertical="center" wrapText="1"/>
      <protection hidden="1"/>
    </xf>
    <xf numFmtId="0" fontId="46" fillId="0" borderId="0" xfId="1" applyFont="1" applyFill="1" applyBorder="1" applyAlignment="1" applyProtection="1">
      <alignment horizontal="left" vertical="center" wrapText="1" shrinkToFit="1"/>
      <protection hidden="1"/>
    </xf>
    <xf numFmtId="0" fontId="38" fillId="0" borderId="0" xfId="0" applyFont="1" applyFill="1" applyBorder="1" applyAlignment="1" applyProtection="1">
      <alignment horizontal="right" vertical="center" shrinkToFit="1"/>
      <protection hidden="1"/>
    </xf>
    <xf numFmtId="0" fontId="52" fillId="16" borderId="0" xfId="1" applyFont="1" applyFill="1" applyBorder="1" applyAlignment="1" applyProtection="1">
      <alignment horizontal="center" vertical="center"/>
      <protection hidden="1"/>
    </xf>
    <xf numFmtId="0" fontId="8" fillId="11" borderId="0" xfId="1" applyFont="1" applyFill="1" applyBorder="1" applyAlignment="1" applyProtection="1">
      <alignment horizontal="center" vertical="center"/>
      <protection hidden="1"/>
    </xf>
    <xf numFmtId="0" fontId="44" fillId="0" borderId="0" xfId="0" applyFont="1" applyFill="1" applyBorder="1" applyAlignment="1" applyProtection="1">
      <alignment horizontal="right" vertical="center" shrinkToFit="1"/>
      <protection hidden="1"/>
    </xf>
    <xf numFmtId="0" fontId="12" fillId="0" borderId="0" xfId="1" applyFont="1" applyFill="1" applyBorder="1" applyAlignment="1" applyProtection="1">
      <alignment horizontal="left" vertical="center" wrapText="1" shrinkToFit="1"/>
      <protection hidden="1"/>
    </xf>
    <xf numFmtId="0" fontId="15" fillId="7" borderId="0" xfId="1" quotePrefix="1" applyFont="1" applyFill="1" applyBorder="1" applyAlignment="1" applyProtection="1">
      <alignment horizontal="center" vertical="center" wrapText="1" shrinkToFit="1"/>
      <protection hidden="1"/>
    </xf>
    <xf numFmtId="0" fontId="9" fillId="15" borderId="0" xfId="1" applyFont="1" applyFill="1" applyBorder="1" applyAlignment="1" applyProtection="1">
      <alignment horizontal="center" vertical="center" wrapText="1"/>
      <protection hidden="1"/>
    </xf>
    <xf numFmtId="0" fontId="7" fillId="0" borderId="10" xfId="0" applyFont="1" applyFill="1" applyBorder="1" applyAlignment="1" applyProtection="1">
      <alignment horizontal="center" vertical="center" shrinkToFit="1"/>
      <protection hidden="1"/>
    </xf>
    <xf numFmtId="0" fontId="52" fillId="16" borderId="0" xfId="1" applyFont="1" applyFill="1" applyBorder="1" applyAlignment="1" applyProtection="1">
      <alignment horizontal="center" vertical="center" shrinkToFit="1"/>
      <protection hidden="1"/>
    </xf>
    <xf numFmtId="0" fontId="8" fillId="11" borderId="0" xfId="1"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left" vertical="center" wrapText="1"/>
      <protection hidden="1"/>
    </xf>
    <xf numFmtId="0" fontId="0" fillId="0" borderId="0" xfId="0" applyFill="1" applyBorder="1" applyAlignment="1" applyProtection="1">
      <alignment horizontal="center" vertical="center" wrapText="1"/>
      <protection hidden="1"/>
    </xf>
    <xf numFmtId="0" fontId="6" fillId="0" borderId="0" xfId="1" applyFill="1" applyBorder="1" applyAlignment="1" applyProtection="1">
      <alignment horizontal="center" vertical="center" wrapText="1"/>
      <protection hidden="1"/>
    </xf>
    <xf numFmtId="0" fontId="5" fillId="15" borderId="0" xfId="1" applyFont="1" applyFill="1" applyBorder="1" applyAlignment="1" applyProtection="1">
      <alignment horizontal="center" vertical="center" shrinkToFit="1"/>
      <protection hidden="1"/>
    </xf>
    <xf numFmtId="0" fontId="62" fillId="0" borderId="0" xfId="0" applyFont="1" applyFill="1" applyBorder="1" applyAlignment="1" applyProtection="1">
      <alignment horizontal="left" vertical="center"/>
      <protection hidden="1"/>
    </xf>
    <xf numFmtId="0" fontId="22" fillId="2" borderId="0" xfId="0" applyFont="1" applyFill="1" applyBorder="1" applyAlignment="1" applyProtection="1">
      <alignment horizontal="center" vertical="center"/>
      <protection hidden="1"/>
    </xf>
    <xf numFmtId="0" fontId="4" fillId="0" borderId="0" xfId="0" applyFont="1" applyFill="1" applyBorder="1" applyAlignment="1" applyProtection="1">
      <alignment horizontal="left" vertical="center" shrinkToFit="1"/>
      <protection hidden="1"/>
    </xf>
    <xf numFmtId="0" fontId="0" fillId="0" borderId="2" xfId="0" applyFill="1" applyBorder="1" applyAlignment="1" applyProtection="1">
      <alignment horizontal="left" vertical="center" wrapText="1"/>
      <protection hidden="1"/>
    </xf>
    <xf numFmtId="0" fontId="38" fillId="13" borderId="0" xfId="1" applyFont="1" applyFill="1" applyBorder="1" applyAlignment="1" applyProtection="1">
      <alignment horizontal="left" vertical="center" wrapText="1" shrinkToFit="1"/>
      <protection hidden="1"/>
    </xf>
    <xf numFmtId="0" fontId="0" fillId="0" borderId="0" xfId="0" applyBorder="1" applyAlignment="1" applyProtection="1">
      <alignment horizontal="left" vertical="center"/>
      <protection hidden="1"/>
    </xf>
    <xf numFmtId="0" fontId="0" fillId="0" borderId="0" xfId="0" applyBorder="1" applyAlignment="1" applyProtection="1">
      <alignment horizontal="left" vertical="center" wrapText="1"/>
      <protection hidden="1"/>
    </xf>
    <xf numFmtId="0" fontId="68" fillId="16" borderId="0" xfId="1" applyFont="1" applyFill="1" applyBorder="1" applyAlignment="1" applyProtection="1">
      <alignment horizontal="center" vertical="center"/>
      <protection hidden="1"/>
    </xf>
    <xf numFmtId="0" fontId="66" fillId="11" borderId="0" xfId="1" applyFont="1" applyFill="1" applyBorder="1" applyAlignment="1" applyProtection="1">
      <alignment horizontal="center" vertical="center"/>
      <protection hidden="1"/>
    </xf>
    <xf numFmtId="0" fontId="30" fillId="15" borderId="0" xfId="1" applyFont="1" applyFill="1" applyBorder="1" applyAlignment="1" applyProtection="1">
      <alignment horizontal="center" vertical="center" wrapText="1"/>
      <protection hidden="1"/>
    </xf>
    <xf numFmtId="0" fontId="17" fillId="0" borderId="0" xfId="0" applyFont="1" applyBorder="1" applyAlignment="1" applyProtection="1">
      <alignment horizontal="left" vertical="center" wrapText="1" shrinkToFit="1"/>
      <protection hidden="1"/>
    </xf>
    <xf numFmtId="0" fontId="50" fillId="0" borderId="0" xfId="0" applyFont="1" applyFill="1" applyBorder="1" applyAlignment="1" applyProtection="1">
      <alignment horizontal="justify" vertical="center" wrapText="1" shrinkToFit="1"/>
      <protection hidden="1"/>
    </xf>
    <xf numFmtId="0" fontId="5" fillId="0" borderId="0" xfId="0" applyFont="1" applyBorder="1" applyAlignment="1" applyProtection="1">
      <alignment horizontal="left" vertical="center" wrapText="1" shrinkToFit="1"/>
      <protection hidden="1"/>
    </xf>
    <xf numFmtId="0" fontId="30" fillId="13" borderId="0" xfId="1" applyFont="1" applyFill="1" applyBorder="1" applyAlignment="1" applyProtection="1">
      <alignment horizontal="right" vertical="center" wrapText="1" shrinkToFit="1"/>
      <protection hidden="1"/>
    </xf>
    <xf numFmtId="0" fontId="38" fillId="13" borderId="0" xfId="1" applyFont="1" applyFill="1" applyBorder="1" applyAlignment="1" applyProtection="1">
      <alignment horizontal="left" vertical="center" shrinkToFit="1"/>
      <protection hidden="1"/>
    </xf>
    <xf numFmtId="0" fontId="24" fillId="0" borderId="0" xfId="0" applyFont="1" applyFill="1" applyBorder="1" applyAlignment="1" applyProtection="1">
      <alignment horizontal="center" vertical="center"/>
      <protection hidden="1"/>
    </xf>
    <xf numFmtId="0" fontId="50" fillId="0" borderId="0" xfId="0" applyFont="1" applyFill="1" applyBorder="1" applyAlignment="1" applyProtection="1">
      <alignment horizontal="justify" vertical="top" wrapText="1" shrinkToFit="1"/>
      <protection hidden="1"/>
    </xf>
    <xf numFmtId="0" fontId="16" fillId="2" borderId="0" xfId="0" applyFont="1" applyFill="1" applyBorder="1" applyAlignment="1" applyProtection="1">
      <alignment horizontal="left" vertical="top" wrapText="1" shrinkToFit="1"/>
      <protection locked="0" hidden="1"/>
    </xf>
    <xf numFmtId="0" fontId="48" fillId="0" borderId="0" xfId="0" applyFont="1" applyFill="1" applyAlignment="1" applyProtection="1">
      <alignment horizontal="center" vertical="top" wrapText="1"/>
      <protection hidden="1"/>
    </xf>
    <xf numFmtId="20" fontId="41" fillId="0" borderId="0" xfId="0" applyNumberFormat="1" applyFont="1" applyFill="1" applyBorder="1" applyAlignment="1" applyProtection="1">
      <alignment horizontal="center" vertical="center" shrinkToFit="1"/>
      <protection hidden="1"/>
    </xf>
    <xf numFmtId="0" fontId="38" fillId="12" borderId="0" xfId="0" applyFont="1" applyFill="1" applyBorder="1" applyAlignment="1" applyProtection="1">
      <alignment horizontal="center" vertical="center" wrapText="1" shrinkToFit="1"/>
      <protection hidden="1"/>
    </xf>
    <xf numFmtId="164" fontId="42" fillId="10" borderId="0" xfId="0" applyNumberFormat="1" applyFont="1" applyFill="1" applyBorder="1" applyAlignment="1" applyProtection="1">
      <alignment horizontal="center" vertical="center" shrinkToFit="1"/>
      <protection hidden="1"/>
    </xf>
    <xf numFmtId="0" fontId="14" fillId="0" borderId="0" xfId="0" applyFont="1" applyFill="1" applyBorder="1" applyAlignment="1" applyProtection="1">
      <alignment horizontal="center"/>
      <protection hidden="1"/>
    </xf>
    <xf numFmtId="0" fontId="5" fillId="0" borderId="0" xfId="0" applyFont="1" applyBorder="1" applyAlignment="1" applyProtection="1">
      <alignment horizontal="left" vertical="center" shrinkToFit="1"/>
      <protection hidden="1"/>
    </xf>
    <xf numFmtId="0" fontId="46" fillId="9" borderId="0" xfId="1" applyFont="1" applyFill="1" applyBorder="1" applyAlignment="1" applyProtection="1">
      <alignment horizontal="left" vertical="center" wrapText="1" shrinkToFit="1"/>
      <protection hidden="1"/>
    </xf>
    <xf numFmtId="0" fontId="9" fillId="13" borderId="0" xfId="1" applyFont="1" applyFill="1" applyBorder="1" applyAlignment="1" applyProtection="1">
      <alignment horizontal="right" vertical="center" wrapText="1" shrinkToFit="1"/>
      <protection hidden="1"/>
    </xf>
    <xf numFmtId="0" fontId="56" fillId="21" borderId="0" xfId="0" applyFont="1" applyFill="1" applyBorder="1" applyAlignment="1" applyProtection="1">
      <alignment horizontal="center" vertical="center" wrapText="1"/>
      <protection hidden="1"/>
    </xf>
    <xf numFmtId="0" fontId="21" fillId="0" borderId="0" xfId="0" applyFont="1" applyFill="1" applyBorder="1" applyAlignment="1" applyProtection="1">
      <alignment horizontal="right"/>
      <protection hidden="1"/>
    </xf>
    <xf numFmtId="0" fontId="0" fillId="0" borderId="0" xfId="0" applyFont="1" applyFill="1" applyBorder="1" applyAlignment="1" applyProtection="1">
      <alignment horizontal="right" wrapText="1"/>
      <protection hidden="1"/>
    </xf>
    <xf numFmtId="0" fontId="0" fillId="0" borderId="0" xfId="0" applyFont="1" applyFill="1" applyBorder="1" applyAlignment="1" applyProtection="1">
      <alignment horizontal="left" vertical="top"/>
      <protection hidden="1"/>
    </xf>
    <xf numFmtId="0" fontId="21" fillId="0" borderId="0" xfId="0" applyFont="1" applyFill="1" applyBorder="1" applyAlignment="1" applyProtection="1">
      <alignment horizontal="left" vertical="center"/>
      <protection hidden="1"/>
    </xf>
    <xf numFmtId="0" fontId="47" fillId="11" borderId="0" xfId="0" applyFont="1" applyFill="1" applyBorder="1" applyAlignment="1" applyProtection="1">
      <alignment horizontal="center" vertical="center" shrinkToFit="1"/>
      <protection hidden="1"/>
    </xf>
    <xf numFmtId="0" fontId="21" fillId="0" borderId="0" xfId="0" applyFont="1" applyFill="1" applyBorder="1" applyAlignment="1" applyProtection="1">
      <alignment horizontal="right" vertical="center"/>
      <protection hidden="1"/>
    </xf>
    <xf numFmtId="0" fontId="31" fillId="15" borderId="0" xfId="1" applyFont="1" applyFill="1" applyBorder="1" applyAlignment="1" applyProtection="1">
      <alignment horizontal="center" vertical="center" wrapText="1"/>
      <protection hidden="1"/>
    </xf>
  </cellXfs>
  <cellStyles count="2">
    <cellStyle name="Hyperlink" xfId="1" builtinId="8"/>
    <cellStyle name="Normal" xfId="0" builtinId="0"/>
  </cellStyles>
  <dxfs count="0"/>
  <tableStyles count="0" defaultTableStyle="TableStyleMedium2" defaultPivotStyle="PivotStyleLight16"/>
  <colors>
    <mruColors>
      <color rgb="FFFFFF00"/>
      <color rgb="FF5BD4FF"/>
      <color rgb="FFA3E7FF"/>
      <color rgb="FF1C12EC"/>
      <color rgb="FFD2E6C4"/>
      <color rgb="FFEBCCFF"/>
      <color rgb="FFFFCCFF"/>
      <color rgb="FFFF7C80"/>
      <color rgb="FFDCC5ED"/>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4.jpeg"/></Relationships>
</file>

<file path=xl/drawings/_rels/drawing4.xml.rels><?xml version="1.0" encoding="UTF-8" standalone="yes"?>
<Relationships xmlns="http://schemas.openxmlformats.org/package/2006/relationships"><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4</xdr:col>
      <xdr:colOff>19051</xdr:colOff>
      <xdr:row>2</xdr:row>
      <xdr:rowOff>19050</xdr:rowOff>
    </xdr:from>
    <xdr:to>
      <xdr:col>7</xdr:col>
      <xdr:colOff>276225</xdr:colOff>
      <xdr:row>4</xdr:row>
      <xdr:rowOff>238125</xdr:rowOff>
    </xdr:to>
    <xdr:pic>
      <xdr:nvPicPr>
        <xdr:cNvPr id="15" name="Picture 14">
          <a:extLst>
            <a:ext uri="{FF2B5EF4-FFF2-40B4-BE49-F238E27FC236}">
              <a16:creationId xmlns:a16="http://schemas.microsoft.com/office/drawing/2014/main" id="{CC9FCC0A-601E-4AC0-80EA-E1F771E53FB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7651" y="190500"/>
          <a:ext cx="895349" cy="714375"/>
        </a:xfrm>
        <a:prstGeom prst="rect">
          <a:avLst/>
        </a:prstGeom>
      </xdr:spPr>
    </xdr:pic>
    <xdr:clientData/>
  </xdr:twoCellAnchor>
  <xdr:twoCellAnchor editAs="oneCell">
    <xdr:from>
      <xdr:col>9</xdr:col>
      <xdr:colOff>47625</xdr:colOff>
      <xdr:row>18</xdr:row>
      <xdr:rowOff>66675</xdr:rowOff>
    </xdr:from>
    <xdr:to>
      <xdr:col>9</xdr:col>
      <xdr:colOff>221642</xdr:colOff>
      <xdr:row>18</xdr:row>
      <xdr:rowOff>237624</xdr:rowOff>
    </xdr:to>
    <xdr:pic>
      <xdr:nvPicPr>
        <xdr:cNvPr id="5" name="Picture 4">
          <a:extLst>
            <a:ext uri="{FF2B5EF4-FFF2-40B4-BE49-F238E27FC236}">
              <a16:creationId xmlns:a16="http://schemas.microsoft.com/office/drawing/2014/main" id="{6FE3BC34-8C89-4191-B2F4-931FFE33CA6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85900" y="3324225"/>
          <a:ext cx="174017" cy="170949"/>
        </a:xfrm>
        <a:prstGeom prst="rect">
          <a:avLst/>
        </a:prstGeom>
      </xdr:spPr>
    </xdr:pic>
    <xdr:clientData/>
  </xdr:twoCellAnchor>
  <xdr:twoCellAnchor editAs="oneCell">
    <xdr:from>
      <xdr:col>9</xdr:col>
      <xdr:colOff>28575</xdr:colOff>
      <xdr:row>20</xdr:row>
      <xdr:rowOff>47625</xdr:rowOff>
    </xdr:from>
    <xdr:to>
      <xdr:col>9</xdr:col>
      <xdr:colOff>202592</xdr:colOff>
      <xdr:row>20</xdr:row>
      <xdr:rowOff>218574</xdr:rowOff>
    </xdr:to>
    <xdr:pic>
      <xdr:nvPicPr>
        <xdr:cNvPr id="7" name="Picture 6">
          <a:extLst>
            <a:ext uri="{FF2B5EF4-FFF2-40B4-BE49-F238E27FC236}">
              <a16:creationId xmlns:a16="http://schemas.microsoft.com/office/drawing/2014/main" id="{07D4B77A-E5BA-4B20-BBF9-7FBD774B65D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6850" y="3648075"/>
          <a:ext cx="174017" cy="170949"/>
        </a:xfrm>
        <a:prstGeom prst="rect">
          <a:avLst/>
        </a:prstGeom>
      </xdr:spPr>
    </xdr:pic>
    <xdr:clientData/>
  </xdr:twoCellAnchor>
  <xdr:twoCellAnchor editAs="oneCell">
    <xdr:from>
      <xdr:col>9</xdr:col>
      <xdr:colOff>28575</xdr:colOff>
      <xdr:row>22</xdr:row>
      <xdr:rowOff>47625</xdr:rowOff>
    </xdr:from>
    <xdr:to>
      <xdr:col>9</xdr:col>
      <xdr:colOff>202592</xdr:colOff>
      <xdr:row>22</xdr:row>
      <xdr:rowOff>218574</xdr:rowOff>
    </xdr:to>
    <xdr:pic>
      <xdr:nvPicPr>
        <xdr:cNvPr id="8" name="Picture 7">
          <a:extLst>
            <a:ext uri="{FF2B5EF4-FFF2-40B4-BE49-F238E27FC236}">
              <a16:creationId xmlns:a16="http://schemas.microsoft.com/office/drawing/2014/main" id="{A29E0780-C182-4AF1-A59C-46FAE4F1B6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6850" y="3981450"/>
          <a:ext cx="174017" cy="170949"/>
        </a:xfrm>
        <a:prstGeom prst="rect">
          <a:avLst/>
        </a:prstGeom>
      </xdr:spPr>
    </xdr:pic>
    <xdr:clientData/>
  </xdr:twoCellAnchor>
  <xdr:twoCellAnchor editAs="oneCell">
    <xdr:from>
      <xdr:col>9</xdr:col>
      <xdr:colOff>28575</xdr:colOff>
      <xdr:row>24</xdr:row>
      <xdr:rowOff>38100</xdr:rowOff>
    </xdr:from>
    <xdr:to>
      <xdr:col>9</xdr:col>
      <xdr:colOff>202592</xdr:colOff>
      <xdr:row>24</xdr:row>
      <xdr:rowOff>209049</xdr:rowOff>
    </xdr:to>
    <xdr:pic>
      <xdr:nvPicPr>
        <xdr:cNvPr id="9" name="Picture 8">
          <a:extLst>
            <a:ext uri="{FF2B5EF4-FFF2-40B4-BE49-F238E27FC236}">
              <a16:creationId xmlns:a16="http://schemas.microsoft.com/office/drawing/2014/main" id="{2CB3B359-8F6C-4F1B-8D80-E35C5B95F34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6850" y="4305300"/>
          <a:ext cx="174017" cy="170949"/>
        </a:xfrm>
        <a:prstGeom prst="rect">
          <a:avLst/>
        </a:prstGeom>
      </xdr:spPr>
    </xdr:pic>
    <xdr:clientData/>
  </xdr:twoCellAnchor>
  <xdr:twoCellAnchor editAs="oneCell">
    <xdr:from>
      <xdr:col>9</xdr:col>
      <xdr:colOff>28575</xdr:colOff>
      <xdr:row>26</xdr:row>
      <xdr:rowOff>28575</xdr:rowOff>
    </xdr:from>
    <xdr:to>
      <xdr:col>9</xdr:col>
      <xdr:colOff>202592</xdr:colOff>
      <xdr:row>26</xdr:row>
      <xdr:rowOff>199524</xdr:rowOff>
    </xdr:to>
    <xdr:pic>
      <xdr:nvPicPr>
        <xdr:cNvPr id="10" name="Picture 9">
          <a:extLst>
            <a:ext uri="{FF2B5EF4-FFF2-40B4-BE49-F238E27FC236}">
              <a16:creationId xmlns:a16="http://schemas.microsoft.com/office/drawing/2014/main" id="{4369F74A-6F5F-4EF2-AFBB-5621AECB06B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66850" y="4629150"/>
          <a:ext cx="174017" cy="17094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12</xdr:col>
      <xdr:colOff>57150</xdr:colOff>
      <xdr:row>18</xdr:row>
      <xdr:rowOff>47625</xdr:rowOff>
    </xdr:from>
    <xdr:to>
      <xdr:col>12</xdr:col>
      <xdr:colOff>231167</xdr:colOff>
      <xdr:row>18</xdr:row>
      <xdr:rowOff>218574</xdr:rowOff>
    </xdr:to>
    <xdr:pic>
      <xdr:nvPicPr>
        <xdr:cNvPr id="10" name="Picture 9">
          <a:extLst>
            <a:ext uri="{FF2B5EF4-FFF2-40B4-BE49-F238E27FC236}">
              <a16:creationId xmlns:a16="http://schemas.microsoft.com/office/drawing/2014/main" id="{380495B7-FB58-4384-BED1-34A6E0D816D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2225" y="1171575"/>
          <a:ext cx="174017" cy="17094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19051</xdr:colOff>
      <xdr:row>12</xdr:row>
      <xdr:rowOff>133350</xdr:rowOff>
    </xdr:from>
    <xdr:to>
      <xdr:col>15</xdr:col>
      <xdr:colOff>1</xdr:colOff>
      <xdr:row>12</xdr:row>
      <xdr:rowOff>504825</xdr:rowOff>
    </xdr:to>
    <xdr:pic>
      <xdr:nvPicPr>
        <xdr:cNvPr id="11" name="Picture 10">
          <a:extLst>
            <a:ext uri="{FF2B5EF4-FFF2-40B4-BE49-F238E27FC236}">
              <a16:creationId xmlns:a16="http://schemas.microsoft.com/office/drawing/2014/main" id="{8F3C51EE-6EEB-41CF-92A5-5051B903768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00351" y="2228850"/>
          <a:ext cx="266700" cy="371475"/>
        </a:xfrm>
        <a:prstGeom prst="rect">
          <a:avLst/>
        </a:prstGeom>
      </xdr:spPr>
    </xdr:pic>
    <xdr:clientData/>
  </xdr:twoCellAnchor>
  <xdr:twoCellAnchor editAs="oneCell">
    <xdr:from>
      <xdr:col>12</xdr:col>
      <xdr:colOff>57150</xdr:colOff>
      <xdr:row>10</xdr:row>
      <xdr:rowOff>47625</xdr:rowOff>
    </xdr:from>
    <xdr:to>
      <xdr:col>12</xdr:col>
      <xdr:colOff>231167</xdr:colOff>
      <xdr:row>10</xdr:row>
      <xdr:rowOff>218574</xdr:rowOff>
    </xdr:to>
    <xdr:pic>
      <xdr:nvPicPr>
        <xdr:cNvPr id="10" name="Picture 9">
          <a:extLst>
            <a:ext uri="{FF2B5EF4-FFF2-40B4-BE49-F238E27FC236}">
              <a16:creationId xmlns:a16="http://schemas.microsoft.com/office/drawing/2014/main" id="{17B284FD-C544-46B4-9D53-4E99CF5F2F0D}"/>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562225" y="1171575"/>
          <a:ext cx="174017" cy="17094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12</xdr:col>
      <xdr:colOff>57150</xdr:colOff>
      <xdr:row>18</xdr:row>
      <xdr:rowOff>47625</xdr:rowOff>
    </xdr:from>
    <xdr:to>
      <xdr:col>12</xdr:col>
      <xdr:colOff>231167</xdr:colOff>
      <xdr:row>18</xdr:row>
      <xdr:rowOff>218574</xdr:rowOff>
    </xdr:to>
    <xdr:pic>
      <xdr:nvPicPr>
        <xdr:cNvPr id="7" name="Picture 6">
          <a:extLst>
            <a:ext uri="{FF2B5EF4-FFF2-40B4-BE49-F238E27FC236}">
              <a16:creationId xmlns:a16="http://schemas.microsoft.com/office/drawing/2014/main" id="{3E43E9BB-1602-4AB5-9211-381E12A8306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562225" y="1171575"/>
          <a:ext cx="174017" cy="17094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58153</xdr:colOff>
      <xdr:row>29</xdr:row>
      <xdr:rowOff>19551</xdr:rowOff>
    </xdr:from>
    <xdr:to>
      <xdr:col>5</xdr:col>
      <xdr:colOff>278732</xdr:colOff>
      <xdr:row>29</xdr:row>
      <xdr:rowOff>236242</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153" y="4867776"/>
          <a:ext cx="220579" cy="216691"/>
        </a:xfrm>
        <a:prstGeom prst="rect">
          <a:avLst/>
        </a:prstGeom>
      </xdr:spPr>
    </xdr:pic>
    <xdr:clientData/>
  </xdr:twoCellAnchor>
  <xdr:twoCellAnchor>
    <xdr:from>
      <xdr:col>2</xdr:col>
      <xdr:colOff>47624</xdr:colOff>
      <xdr:row>20</xdr:row>
      <xdr:rowOff>171450</xdr:rowOff>
    </xdr:from>
    <xdr:to>
      <xdr:col>4</xdr:col>
      <xdr:colOff>247649</xdr:colOff>
      <xdr:row>20</xdr:row>
      <xdr:rowOff>352425</xdr:rowOff>
    </xdr:to>
    <xdr:sp macro="" textlink="">
      <xdr:nvSpPr>
        <xdr:cNvPr id="12" name="Right Arrow 11">
          <a:extLst>
            <a:ext uri="{FF2B5EF4-FFF2-40B4-BE49-F238E27FC236}">
              <a16:creationId xmlns:a16="http://schemas.microsoft.com/office/drawing/2014/main" id="{00000000-0008-0000-0300-00000C000000}"/>
            </a:ext>
          </a:extLst>
        </xdr:cNvPr>
        <xdr:cNvSpPr/>
      </xdr:nvSpPr>
      <xdr:spPr>
        <a:xfrm>
          <a:off x="161924" y="3343275"/>
          <a:ext cx="314325" cy="180975"/>
        </a:xfrm>
        <a:prstGeom prst="rightArrow">
          <a:avLst/>
        </a:prstGeom>
        <a:solidFill>
          <a:srgbClr val="FF0000"/>
        </a:solidFill>
        <a:ln>
          <a:solidFill>
            <a:schemeClr val="bg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lang="en-US" sz="1100"/>
        </a:p>
      </xdr:txBody>
    </xdr:sp>
    <xdr:clientData/>
  </xdr:twoCellAnchor>
  <xdr:oneCellAnchor>
    <xdr:from>
      <xdr:col>5</xdr:col>
      <xdr:colOff>48628</xdr:colOff>
      <xdr:row>35</xdr:row>
      <xdr:rowOff>57651</xdr:rowOff>
    </xdr:from>
    <xdr:ext cx="220579" cy="216691"/>
    <xdr:pic>
      <xdr:nvPicPr>
        <xdr:cNvPr id="89" name="Picture 88">
          <a:extLst>
            <a:ext uri="{FF2B5EF4-FFF2-40B4-BE49-F238E27FC236}">
              <a16:creationId xmlns:a16="http://schemas.microsoft.com/office/drawing/2014/main" id="{06AF4294-A6F8-4C5D-86CB-3919F2056E5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0628" y="6239376"/>
          <a:ext cx="220579" cy="216691"/>
        </a:xfrm>
        <a:prstGeom prst="rect">
          <a:avLst/>
        </a:prstGeom>
      </xdr:spPr>
    </xdr:pic>
    <xdr:clientData/>
  </xdr:oneCellAnchor>
  <xdr:oneCellAnchor>
    <xdr:from>
      <xdr:col>5</xdr:col>
      <xdr:colOff>58153</xdr:colOff>
      <xdr:row>41</xdr:row>
      <xdr:rowOff>57651</xdr:rowOff>
    </xdr:from>
    <xdr:ext cx="220579" cy="216691"/>
    <xdr:pic>
      <xdr:nvPicPr>
        <xdr:cNvPr id="90" name="Picture 89">
          <a:extLst>
            <a:ext uri="{FF2B5EF4-FFF2-40B4-BE49-F238E27FC236}">
              <a16:creationId xmlns:a16="http://schemas.microsoft.com/office/drawing/2014/main" id="{F6FC7044-62EC-4DE2-88F7-81D79FC0948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153" y="7534776"/>
          <a:ext cx="220579" cy="216691"/>
        </a:xfrm>
        <a:prstGeom prst="rect">
          <a:avLst/>
        </a:prstGeom>
      </xdr:spPr>
    </xdr:pic>
    <xdr:clientData/>
  </xdr:oneCellAnchor>
  <xdr:oneCellAnchor>
    <xdr:from>
      <xdr:col>5</xdr:col>
      <xdr:colOff>39103</xdr:colOff>
      <xdr:row>47</xdr:row>
      <xdr:rowOff>38601</xdr:rowOff>
    </xdr:from>
    <xdr:ext cx="220579" cy="216691"/>
    <xdr:pic>
      <xdr:nvPicPr>
        <xdr:cNvPr id="91" name="Picture 90">
          <a:extLst>
            <a:ext uri="{FF2B5EF4-FFF2-40B4-BE49-F238E27FC236}">
              <a16:creationId xmlns:a16="http://schemas.microsoft.com/office/drawing/2014/main" id="{BDF09626-D9F7-4A5D-A66F-1EF5F8C4D07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1103" y="8811126"/>
          <a:ext cx="220579" cy="216691"/>
        </a:xfrm>
        <a:prstGeom prst="rect">
          <a:avLst/>
        </a:prstGeom>
      </xdr:spPr>
    </xdr:pic>
    <xdr:clientData/>
  </xdr:oneCellAnchor>
  <xdr:oneCellAnchor>
    <xdr:from>
      <xdr:col>5</xdr:col>
      <xdr:colOff>58153</xdr:colOff>
      <xdr:row>53</xdr:row>
      <xdr:rowOff>105276</xdr:rowOff>
    </xdr:from>
    <xdr:ext cx="220579" cy="216691"/>
    <xdr:pic>
      <xdr:nvPicPr>
        <xdr:cNvPr id="92" name="Picture 91">
          <a:extLst>
            <a:ext uri="{FF2B5EF4-FFF2-40B4-BE49-F238E27FC236}">
              <a16:creationId xmlns:a16="http://schemas.microsoft.com/office/drawing/2014/main" id="{58646199-DD87-4843-B6DE-8C18AC0318F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503" y="6144126"/>
          <a:ext cx="220579" cy="216691"/>
        </a:xfrm>
        <a:prstGeom prst="rect">
          <a:avLst/>
        </a:prstGeom>
      </xdr:spPr>
    </xdr:pic>
    <xdr:clientData/>
  </xdr:oneCellAnchor>
  <xdr:oneCellAnchor>
    <xdr:from>
      <xdr:col>5</xdr:col>
      <xdr:colOff>58153</xdr:colOff>
      <xdr:row>59</xdr:row>
      <xdr:rowOff>105276</xdr:rowOff>
    </xdr:from>
    <xdr:ext cx="220579" cy="216691"/>
    <xdr:pic>
      <xdr:nvPicPr>
        <xdr:cNvPr id="93" name="Picture 92">
          <a:extLst>
            <a:ext uri="{FF2B5EF4-FFF2-40B4-BE49-F238E27FC236}">
              <a16:creationId xmlns:a16="http://schemas.microsoft.com/office/drawing/2014/main" id="{0B559493-82C5-4F15-922B-BD22BB58264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503" y="7229976"/>
          <a:ext cx="220579" cy="216691"/>
        </a:xfrm>
        <a:prstGeom prst="rect">
          <a:avLst/>
        </a:prstGeom>
      </xdr:spPr>
    </xdr:pic>
    <xdr:clientData/>
  </xdr:oneCellAnchor>
  <xdr:oneCellAnchor>
    <xdr:from>
      <xdr:col>5</xdr:col>
      <xdr:colOff>48628</xdr:colOff>
      <xdr:row>65</xdr:row>
      <xdr:rowOff>38601</xdr:rowOff>
    </xdr:from>
    <xdr:ext cx="220579" cy="216691"/>
    <xdr:pic>
      <xdr:nvPicPr>
        <xdr:cNvPr id="94" name="Picture 93">
          <a:extLst>
            <a:ext uri="{FF2B5EF4-FFF2-40B4-BE49-F238E27FC236}">
              <a16:creationId xmlns:a16="http://schemas.microsoft.com/office/drawing/2014/main" id="{D1D7614D-0EB2-4FA6-B1CE-FBD2F20209A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0628" y="12697326"/>
          <a:ext cx="220579" cy="216691"/>
        </a:xfrm>
        <a:prstGeom prst="rect">
          <a:avLst/>
        </a:prstGeom>
      </xdr:spPr>
    </xdr:pic>
    <xdr:clientData/>
  </xdr:oneCellAnchor>
  <xdr:oneCellAnchor>
    <xdr:from>
      <xdr:col>5</xdr:col>
      <xdr:colOff>58153</xdr:colOff>
      <xdr:row>71</xdr:row>
      <xdr:rowOff>105276</xdr:rowOff>
    </xdr:from>
    <xdr:ext cx="220579" cy="216691"/>
    <xdr:pic>
      <xdr:nvPicPr>
        <xdr:cNvPr id="95" name="Picture 94">
          <a:extLst>
            <a:ext uri="{FF2B5EF4-FFF2-40B4-BE49-F238E27FC236}">
              <a16:creationId xmlns:a16="http://schemas.microsoft.com/office/drawing/2014/main" id="{1D809D4E-0D98-4FE5-AA1F-447F8DBF3F6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2503" y="9630276"/>
          <a:ext cx="220579" cy="216691"/>
        </a:xfrm>
        <a:prstGeom prst="rect">
          <a:avLst/>
        </a:prstGeom>
      </xdr:spPr>
    </xdr:pic>
    <xdr:clientData/>
  </xdr:oneCellAnchor>
  <xdr:oneCellAnchor>
    <xdr:from>
      <xdr:col>5</xdr:col>
      <xdr:colOff>20053</xdr:colOff>
      <xdr:row>77</xdr:row>
      <xdr:rowOff>57651</xdr:rowOff>
    </xdr:from>
    <xdr:ext cx="220579" cy="216691"/>
    <xdr:pic>
      <xdr:nvPicPr>
        <xdr:cNvPr id="96" name="Picture 95">
          <a:extLst>
            <a:ext uri="{FF2B5EF4-FFF2-40B4-BE49-F238E27FC236}">
              <a16:creationId xmlns:a16="http://schemas.microsoft.com/office/drawing/2014/main" id="{42FA1373-5C60-4982-9AE6-512C74E96C5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053" y="15307176"/>
          <a:ext cx="220579" cy="216691"/>
        </a:xfrm>
        <a:prstGeom prst="rect">
          <a:avLst/>
        </a:prstGeom>
      </xdr:spPr>
    </xdr:pic>
    <xdr:clientData/>
  </xdr:oneCellAnchor>
  <xdr:oneCellAnchor>
    <xdr:from>
      <xdr:col>5</xdr:col>
      <xdr:colOff>39103</xdr:colOff>
      <xdr:row>83</xdr:row>
      <xdr:rowOff>38601</xdr:rowOff>
    </xdr:from>
    <xdr:ext cx="220579" cy="216691"/>
    <xdr:pic>
      <xdr:nvPicPr>
        <xdr:cNvPr id="97" name="Picture 96">
          <a:extLst>
            <a:ext uri="{FF2B5EF4-FFF2-40B4-BE49-F238E27FC236}">
              <a16:creationId xmlns:a16="http://schemas.microsoft.com/office/drawing/2014/main" id="{29879960-EF29-4596-9AE8-D57460F38D1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01103" y="16583526"/>
          <a:ext cx="220579" cy="216691"/>
        </a:xfrm>
        <a:prstGeom prst="rect">
          <a:avLst/>
        </a:prstGeom>
      </xdr:spPr>
    </xdr:pic>
    <xdr:clientData/>
  </xdr:oneCellAnchor>
  <xdr:oneCellAnchor>
    <xdr:from>
      <xdr:col>5</xdr:col>
      <xdr:colOff>48628</xdr:colOff>
      <xdr:row>89</xdr:row>
      <xdr:rowOff>57651</xdr:rowOff>
    </xdr:from>
    <xdr:ext cx="220579" cy="216691"/>
    <xdr:pic>
      <xdr:nvPicPr>
        <xdr:cNvPr id="98" name="Picture 97">
          <a:extLst>
            <a:ext uri="{FF2B5EF4-FFF2-40B4-BE49-F238E27FC236}">
              <a16:creationId xmlns:a16="http://schemas.microsoft.com/office/drawing/2014/main" id="{76FE4265-FC55-4AEF-90EC-F151B05DE78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0628" y="17897976"/>
          <a:ext cx="220579" cy="216691"/>
        </a:xfrm>
        <a:prstGeom prst="rect">
          <a:avLst/>
        </a:prstGeom>
      </xdr:spPr>
    </xdr:pic>
    <xdr:clientData/>
  </xdr:oneCellAnchor>
  <xdr:oneCellAnchor>
    <xdr:from>
      <xdr:col>5</xdr:col>
      <xdr:colOff>29578</xdr:colOff>
      <xdr:row>95</xdr:row>
      <xdr:rowOff>67176</xdr:rowOff>
    </xdr:from>
    <xdr:ext cx="220579" cy="216691"/>
    <xdr:pic>
      <xdr:nvPicPr>
        <xdr:cNvPr id="99" name="Picture 98">
          <a:extLst>
            <a:ext uri="{FF2B5EF4-FFF2-40B4-BE49-F238E27FC236}">
              <a16:creationId xmlns:a16="http://schemas.microsoft.com/office/drawing/2014/main" id="{9480EFFA-19EA-41CA-B611-63A12ABCD7E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578" y="19202901"/>
          <a:ext cx="220579" cy="216691"/>
        </a:xfrm>
        <a:prstGeom prst="rect">
          <a:avLst/>
        </a:prstGeom>
      </xdr:spPr>
    </xdr:pic>
    <xdr:clientData/>
  </xdr:oneCellAnchor>
  <xdr:oneCellAnchor>
    <xdr:from>
      <xdr:col>5</xdr:col>
      <xdr:colOff>29578</xdr:colOff>
      <xdr:row>101</xdr:row>
      <xdr:rowOff>57651</xdr:rowOff>
    </xdr:from>
    <xdr:ext cx="220579" cy="216691"/>
    <xdr:pic>
      <xdr:nvPicPr>
        <xdr:cNvPr id="16" name="Picture 15">
          <a:extLst>
            <a:ext uri="{FF2B5EF4-FFF2-40B4-BE49-F238E27FC236}">
              <a16:creationId xmlns:a16="http://schemas.microsoft.com/office/drawing/2014/main" id="{0781E5F5-6AF9-471B-959E-E63D00C0326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578" y="20488776"/>
          <a:ext cx="220579" cy="216691"/>
        </a:xfrm>
        <a:prstGeom prst="rect">
          <a:avLst/>
        </a:prstGeom>
      </xdr:spPr>
    </xdr:pic>
    <xdr:clientData/>
  </xdr:oneCellAnchor>
  <xdr:oneCellAnchor>
    <xdr:from>
      <xdr:col>5</xdr:col>
      <xdr:colOff>58153</xdr:colOff>
      <xdr:row>107</xdr:row>
      <xdr:rowOff>57651</xdr:rowOff>
    </xdr:from>
    <xdr:ext cx="220579" cy="216691"/>
    <xdr:pic>
      <xdr:nvPicPr>
        <xdr:cNvPr id="17" name="Picture 16">
          <a:extLst>
            <a:ext uri="{FF2B5EF4-FFF2-40B4-BE49-F238E27FC236}">
              <a16:creationId xmlns:a16="http://schemas.microsoft.com/office/drawing/2014/main" id="{17E8B293-2EBA-47CA-B267-8927F0F7B4E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153" y="21784176"/>
          <a:ext cx="220579" cy="216691"/>
        </a:xfrm>
        <a:prstGeom prst="rect">
          <a:avLst/>
        </a:prstGeom>
      </xdr:spPr>
    </xdr:pic>
    <xdr:clientData/>
  </xdr:oneCellAnchor>
  <xdr:oneCellAnchor>
    <xdr:from>
      <xdr:col>5</xdr:col>
      <xdr:colOff>20053</xdr:colOff>
      <xdr:row>113</xdr:row>
      <xdr:rowOff>86226</xdr:rowOff>
    </xdr:from>
    <xdr:ext cx="220579" cy="216691"/>
    <xdr:pic>
      <xdr:nvPicPr>
        <xdr:cNvPr id="18" name="Picture 17">
          <a:extLst>
            <a:ext uri="{FF2B5EF4-FFF2-40B4-BE49-F238E27FC236}">
              <a16:creationId xmlns:a16="http://schemas.microsoft.com/office/drawing/2014/main" id="{A4B31C2F-7579-4740-B216-ACC4A16FAD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053" y="23108151"/>
          <a:ext cx="220579" cy="216691"/>
        </a:xfrm>
        <a:prstGeom prst="rect">
          <a:avLst/>
        </a:prstGeom>
      </xdr:spPr>
    </xdr:pic>
    <xdr:clientData/>
  </xdr:oneCellAnchor>
  <xdr:oneCellAnchor>
    <xdr:from>
      <xdr:col>5</xdr:col>
      <xdr:colOff>29578</xdr:colOff>
      <xdr:row>119</xdr:row>
      <xdr:rowOff>95751</xdr:rowOff>
    </xdr:from>
    <xdr:ext cx="220579" cy="216691"/>
    <xdr:pic>
      <xdr:nvPicPr>
        <xdr:cNvPr id="19" name="Picture 18">
          <a:extLst>
            <a:ext uri="{FF2B5EF4-FFF2-40B4-BE49-F238E27FC236}">
              <a16:creationId xmlns:a16="http://schemas.microsoft.com/office/drawing/2014/main" id="{6E29D2ED-3237-4D21-BBD8-D46434450BE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91578" y="24508326"/>
          <a:ext cx="220579" cy="216691"/>
        </a:xfrm>
        <a:prstGeom prst="rect">
          <a:avLst/>
        </a:prstGeom>
      </xdr:spPr>
    </xdr:pic>
    <xdr:clientData/>
  </xdr:oneCellAnchor>
  <xdr:oneCellAnchor>
    <xdr:from>
      <xdr:col>5</xdr:col>
      <xdr:colOff>1003</xdr:colOff>
      <xdr:row>125</xdr:row>
      <xdr:rowOff>57651</xdr:rowOff>
    </xdr:from>
    <xdr:ext cx="220579" cy="216691"/>
    <xdr:pic>
      <xdr:nvPicPr>
        <xdr:cNvPr id="20" name="Picture 19">
          <a:extLst>
            <a:ext uri="{FF2B5EF4-FFF2-40B4-BE49-F238E27FC236}">
              <a16:creationId xmlns:a16="http://schemas.microsoft.com/office/drawing/2014/main" id="{792A0430-A0E2-4750-A0F7-FA90C5C09C2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63003" y="25860876"/>
          <a:ext cx="220579" cy="216691"/>
        </a:xfrm>
        <a:prstGeom prst="rect">
          <a:avLst/>
        </a:prstGeom>
      </xdr:spPr>
    </xdr:pic>
    <xdr:clientData/>
  </xdr:oneCellAnchor>
  <xdr:oneCellAnchor>
    <xdr:from>
      <xdr:col>5</xdr:col>
      <xdr:colOff>58153</xdr:colOff>
      <xdr:row>131</xdr:row>
      <xdr:rowOff>105276</xdr:rowOff>
    </xdr:from>
    <xdr:ext cx="220579" cy="216691"/>
    <xdr:pic>
      <xdr:nvPicPr>
        <xdr:cNvPr id="21" name="Picture 20">
          <a:extLst>
            <a:ext uri="{FF2B5EF4-FFF2-40B4-BE49-F238E27FC236}">
              <a16:creationId xmlns:a16="http://schemas.microsoft.com/office/drawing/2014/main" id="{49174DCE-DB93-4F55-A552-C3D327596C4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028" y="15135726"/>
          <a:ext cx="220579" cy="216691"/>
        </a:xfrm>
        <a:prstGeom prst="rect">
          <a:avLst/>
        </a:prstGeom>
      </xdr:spPr>
    </xdr:pic>
    <xdr:clientData/>
  </xdr:oneCellAnchor>
  <xdr:oneCellAnchor>
    <xdr:from>
      <xdr:col>5</xdr:col>
      <xdr:colOff>20053</xdr:colOff>
      <xdr:row>137</xdr:row>
      <xdr:rowOff>95751</xdr:rowOff>
    </xdr:from>
    <xdr:ext cx="220579" cy="216691"/>
    <xdr:pic>
      <xdr:nvPicPr>
        <xdr:cNvPr id="22" name="Picture 21">
          <a:extLst>
            <a:ext uri="{FF2B5EF4-FFF2-40B4-BE49-F238E27FC236}">
              <a16:creationId xmlns:a16="http://schemas.microsoft.com/office/drawing/2014/main" id="{20336AE8-4B46-435B-94F1-B148913C412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82053" y="28680276"/>
          <a:ext cx="220579" cy="216691"/>
        </a:xfrm>
        <a:prstGeom prst="rect">
          <a:avLst/>
        </a:prstGeom>
      </xdr:spPr>
    </xdr:pic>
    <xdr:clientData/>
  </xdr:oneCellAnchor>
  <xdr:oneCellAnchor>
    <xdr:from>
      <xdr:col>5</xdr:col>
      <xdr:colOff>58153</xdr:colOff>
      <xdr:row>143</xdr:row>
      <xdr:rowOff>67176</xdr:rowOff>
    </xdr:from>
    <xdr:ext cx="220579" cy="216691"/>
    <xdr:pic>
      <xdr:nvPicPr>
        <xdr:cNvPr id="23" name="Picture 22">
          <a:extLst>
            <a:ext uri="{FF2B5EF4-FFF2-40B4-BE49-F238E27FC236}">
              <a16:creationId xmlns:a16="http://schemas.microsoft.com/office/drawing/2014/main" id="{1E820569-958C-4341-A72C-69AB10A1CB4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0153" y="30042351"/>
          <a:ext cx="220579" cy="216691"/>
        </a:xfrm>
        <a:prstGeom prst="rect">
          <a:avLst/>
        </a:prstGeom>
      </xdr:spPr>
    </xdr:pic>
    <xdr:clientData/>
  </xdr:oneCellAnchor>
  <xdr:oneCellAnchor>
    <xdr:from>
      <xdr:col>5</xdr:col>
      <xdr:colOff>48628</xdr:colOff>
      <xdr:row>146</xdr:row>
      <xdr:rowOff>104775</xdr:rowOff>
    </xdr:from>
    <xdr:ext cx="220579" cy="216691"/>
    <xdr:pic>
      <xdr:nvPicPr>
        <xdr:cNvPr id="24" name="Picture 23">
          <a:extLst>
            <a:ext uri="{FF2B5EF4-FFF2-40B4-BE49-F238E27FC236}">
              <a16:creationId xmlns:a16="http://schemas.microsoft.com/office/drawing/2014/main" id="{00E57EFA-443B-4F52-9A94-1DEBDBF14CF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10628" y="30518100"/>
          <a:ext cx="220579" cy="216691"/>
        </a:xfrm>
        <a:prstGeom prst="rect">
          <a:avLst/>
        </a:prstGeom>
      </xdr:spPr>
    </xdr:pic>
    <xdr:clientData/>
  </xdr:oneCellAnchor>
  <xdr:twoCellAnchor editAs="oneCell">
    <xdr:from>
      <xdr:col>12</xdr:col>
      <xdr:colOff>57150</xdr:colOff>
      <xdr:row>16</xdr:row>
      <xdr:rowOff>47625</xdr:rowOff>
    </xdr:from>
    <xdr:to>
      <xdr:col>12</xdr:col>
      <xdr:colOff>231167</xdr:colOff>
      <xdr:row>16</xdr:row>
      <xdr:rowOff>218574</xdr:rowOff>
    </xdr:to>
    <xdr:pic>
      <xdr:nvPicPr>
        <xdr:cNvPr id="29" name="Picture 28">
          <a:extLst>
            <a:ext uri="{FF2B5EF4-FFF2-40B4-BE49-F238E27FC236}">
              <a16:creationId xmlns:a16="http://schemas.microsoft.com/office/drawing/2014/main" id="{CF59BEBC-DAEB-4F11-B2F2-B0A12FCC036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4575" y="1181100"/>
          <a:ext cx="174017" cy="17094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57150</xdr:colOff>
      <xdr:row>16</xdr:row>
      <xdr:rowOff>47625</xdr:rowOff>
    </xdr:from>
    <xdr:to>
      <xdr:col>12</xdr:col>
      <xdr:colOff>231167</xdr:colOff>
      <xdr:row>16</xdr:row>
      <xdr:rowOff>218574</xdr:rowOff>
    </xdr:to>
    <xdr:pic>
      <xdr:nvPicPr>
        <xdr:cNvPr id="8" name="Picture 7">
          <a:extLst>
            <a:ext uri="{FF2B5EF4-FFF2-40B4-BE49-F238E27FC236}">
              <a16:creationId xmlns:a16="http://schemas.microsoft.com/office/drawing/2014/main" id="{88639741-A9A6-48D6-9E30-8704A033098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314575" y="1181100"/>
          <a:ext cx="174017" cy="17094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LENOVO\Downloads\KYC%20-%20Know%20Your%20Colleague\GBA\For%20Rough%20Work\GBA%20Digital%20Directory%202021%20for%20Rough%20Work.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Dell\Downloads\UPTBA%20Digital%20Directory%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BA DD Colleagues List 2021 "/>
      <sheetName val="GBA DIGITAL DIRECTORY 2021"/>
    </sheetNames>
    <sheetDataSet>
      <sheetData sheetId="0"/>
      <sheetData sheetId="1">
        <row r="14">
          <cell r="AE14" t="str">
            <v>A</v>
          </cell>
        </row>
        <row r="15">
          <cell r="AE15" t="str">
            <v>B</v>
          </cell>
        </row>
        <row r="16">
          <cell r="AE16" t="str">
            <v>C_</v>
          </cell>
        </row>
        <row r="17">
          <cell r="AE17" t="str">
            <v>D</v>
          </cell>
        </row>
        <row r="18">
          <cell r="AE18" t="str">
            <v>E</v>
          </cell>
        </row>
        <row r="19">
          <cell r="AE19" t="str">
            <v>F</v>
          </cell>
        </row>
        <row r="20">
          <cell r="AE20" t="str">
            <v>G</v>
          </cell>
        </row>
        <row r="21">
          <cell r="AE21" t="str">
            <v>H</v>
          </cell>
        </row>
        <row r="22">
          <cell r="AE22" t="str">
            <v>I</v>
          </cell>
        </row>
        <row r="23">
          <cell r="AE23" t="str">
            <v>J</v>
          </cell>
        </row>
        <row r="24">
          <cell r="AE24" t="str">
            <v>K</v>
          </cell>
        </row>
        <row r="25">
          <cell r="AE25" t="str">
            <v>L</v>
          </cell>
        </row>
        <row r="26">
          <cell r="AE26" t="str">
            <v>M</v>
          </cell>
        </row>
        <row r="27">
          <cell r="AE27" t="str">
            <v>N</v>
          </cell>
        </row>
        <row r="28">
          <cell r="AE28" t="str">
            <v>O</v>
          </cell>
        </row>
        <row r="29">
          <cell r="AE29" t="str">
            <v>P</v>
          </cell>
        </row>
        <row r="31">
          <cell r="AE31" t="str">
            <v>Q</v>
          </cell>
        </row>
        <row r="32">
          <cell r="AE32" t="str">
            <v>R_</v>
          </cell>
        </row>
        <row r="33">
          <cell r="AE33" t="str">
            <v>S</v>
          </cell>
        </row>
        <row r="34">
          <cell r="AE34" t="str">
            <v>T</v>
          </cell>
        </row>
        <row r="35">
          <cell r="AE35" t="str">
            <v>U</v>
          </cell>
        </row>
        <row r="36">
          <cell r="AE36" t="str">
            <v>V</v>
          </cell>
        </row>
        <row r="37">
          <cell r="AE37" t="str">
            <v>W</v>
          </cell>
        </row>
        <row r="38">
          <cell r="AE38" t="str">
            <v>X</v>
          </cell>
        </row>
        <row r="39">
          <cell r="AE39" t="str">
            <v>Y</v>
          </cell>
        </row>
        <row r="40">
          <cell r="AE40" t="str">
            <v>Z</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TBA List 2020-22 "/>
      <sheetName val="UPTBA DGTL DIRECTORY 2020-22"/>
    </sheetNames>
    <sheetDataSet>
      <sheetData sheetId="0">
        <row r="3">
          <cell r="C3" t="str">
            <v>ABHISHEK AGARWAL</v>
          </cell>
        </row>
        <row r="4">
          <cell r="C4" t="str">
            <v>ABHISHEK SHARMA</v>
          </cell>
        </row>
        <row r="5">
          <cell r="C5" t="str">
            <v>AJAY GARG</v>
          </cell>
        </row>
        <row r="6">
          <cell r="C6" t="str">
            <v>AJAY KUMAR GOEL</v>
          </cell>
        </row>
        <row r="7">
          <cell r="C7" t="str">
            <v>AJAY KUMAR SHARMA</v>
          </cell>
        </row>
        <row r="8">
          <cell r="C8" t="str">
            <v>AJIT KUMAR SHARMA</v>
          </cell>
        </row>
        <row r="9">
          <cell r="C9" t="str">
            <v>AKANKSHA GAUR</v>
          </cell>
        </row>
        <row r="10">
          <cell r="C10" t="str">
            <v>AMAN KUMAR AGGARWAL</v>
          </cell>
        </row>
        <row r="11">
          <cell r="C11" t="str">
            <v>AMIT CHAUDHARY</v>
          </cell>
        </row>
        <row r="12">
          <cell r="C12" t="str">
            <v>AMIT JAIN</v>
          </cell>
        </row>
        <row r="13">
          <cell r="C13" t="str">
            <v>AMIT KUMAR</v>
          </cell>
        </row>
        <row r="14">
          <cell r="C14" t="str">
            <v>AMIT KUMAR GAUR</v>
          </cell>
        </row>
        <row r="15">
          <cell r="C15" t="str">
            <v>AMIT KUMAR SHARMA</v>
          </cell>
        </row>
        <row r="16">
          <cell r="C16" t="str">
            <v>AMIT  KUMAR  SHARMA</v>
          </cell>
        </row>
        <row r="17">
          <cell r="C17" t="str">
            <v>AMIT MEHROTRA</v>
          </cell>
        </row>
        <row r="18">
          <cell r="C18" t="str">
            <v>AMIT RANGI</v>
          </cell>
        </row>
        <row r="19">
          <cell r="C19" t="str">
            <v>AMIT TYAGI</v>
          </cell>
        </row>
        <row r="20">
          <cell r="C20" t="str">
            <v>AMITABH TIWARI</v>
          </cell>
        </row>
        <row r="21">
          <cell r="C21" t="str">
            <v>AMOD KUMAR BANSAL</v>
          </cell>
        </row>
        <row r="22">
          <cell r="C22" t="str">
            <v>ANIL GOLEY</v>
          </cell>
        </row>
        <row r="23">
          <cell r="C23" t="str">
            <v>ANIL KUMAR BHARDWAJ</v>
          </cell>
        </row>
        <row r="24">
          <cell r="C24" t="str">
            <v>ANIL SWAMI</v>
          </cell>
        </row>
        <row r="25">
          <cell r="C25" t="str">
            <v>ANIL TIWARI</v>
          </cell>
        </row>
        <row r="26">
          <cell r="C26" t="str">
            <v>ANUPAMA GANDHI</v>
          </cell>
        </row>
        <row r="27">
          <cell r="C27" t="str">
            <v>ANURAG KANSAL</v>
          </cell>
        </row>
        <row r="28">
          <cell r="C28" t="str">
            <v>ARCHANA SHARMA</v>
          </cell>
        </row>
        <row r="29">
          <cell r="C29" t="str">
            <v>ARVIND KUMAR</v>
          </cell>
        </row>
        <row r="30">
          <cell r="C30" t="str">
            <v>ARVIND KUMAR AGARWAL</v>
          </cell>
        </row>
        <row r="31">
          <cell r="C31" t="str">
            <v>ARVIND KUMAR SHARMA</v>
          </cell>
        </row>
        <row r="32">
          <cell r="C32" t="str">
            <v>ARVIND KUMAR SINGHAL</v>
          </cell>
        </row>
        <row r="33">
          <cell r="C33" t="str">
            <v>ARVIND SHARMA</v>
          </cell>
        </row>
        <row r="34">
          <cell r="C34" t="str">
            <v>ARVIND SINGH NEGI</v>
          </cell>
        </row>
        <row r="35">
          <cell r="C35" t="str">
            <v>ASHISH AGGARWAL</v>
          </cell>
        </row>
        <row r="36">
          <cell r="C36" t="str">
            <v>ASHWINI KUMAR MITTAL</v>
          </cell>
        </row>
        <row r="37">
          <cell r="C37" t="str">
            <v>ATULYA SHARMA</v>
          </cell>
        </row>
        <row r="38">
          <cell r="C38" t="str">
            <v>AYUSH KUMAR</v>
          </cell>
        </row>
        <row r="39">
          <cell r="C39" t="str">
            <v>B.K.S. AGRAWAL</v>
          </cell>
        </row>
        <row r="40">
          <cell r="C40" t="str">
            <v>BINDER KUMAR</v>
          </cell>
        </row>
        <row r="41">
          <cell r="C41" t="str">
            <v>BRIJESH KUMAR PANDEY</v>
          </cell>
        </row>
        <row r="42">
          <cell r="C42" t="str">
            <v>D.D. BISWAL</v>
          </cell>
        </row>
        <row r="43">
          <cell r="C43" t="str">
            <v>DEEP GUPTA</v>
          </cell>
        </row>
        <row r="44">
          <cell r="C44" t="str">
            <v>DEEPAK KUMAR GOEL</v>
          </cell>
        </row>
        <row r="45">
          <cell r="C45" t="str">
            <v>DEEPAK SAINI</v>
          </cell>
        </row>
        <row r="46">
          <cell r="C46" t="str">
            <v>DEEPAK TYAGI</v>
          </cell>
        </row>
        <row r="47">
          <cell r="C47" t="str">
            <v>DEVENDER SINGH</v>
          </cell>
        </row>
        <row r="48">
          <cell r="C48" t="str">
            <v>DHEERAJ SETHI</v>
          </cell>
        </row>
        <row r="49">
          <cell r="C49" t="str">
            <v>DINESH KUMAR</v>
          </cell>
        </row>
        <row r="50">
          <cell r="C50" t="str">
            <v>D. K. GANDHI</v>
          </cell>
        </row>
        <row r="51">
          <cell r="C51" t="str">
            <v>DIWAKAR</v>
          </cell>
        </row>
        <row r="52">
          <cell r="C52" t="str">
            <v>DURGESH KUMAR BHATI</v>
          </cell>
        </row>
        <row r="53">
          <cell r="C53" t="str">
            <v>DUSHYANT SINGH</v>
          </cell>
        </row>
        <row r="54">
          <cell r="C54" t="str">
            <v>F.C. CHAUHAN</v>
          </cell>
        </row>
        <row r="55">
          <cell r="C55" t="str">
            <v>GANESHWAR RALHAN</v>
          </cell>
        </row>
        <row r="56">
          <cell r="C56" t="str">
            <v>GAURAV GUPTA</v>
          </cell>
        </row>
        <row r="57">
          <cell r="C57" t="str">
            <v>GOVIND SINGHAL</v>
          </cell>
        </row>
        <row r="58">
          <cell r="C58" t="str">
            <v>GURJEET SINGH</v>
          </cell>
        </row>
        <row r="59">
          <cell r="C59" t="str">
            <v>GYANENDRA KUMAR DUBEY</v>
          </cell>
        </row>
        <row r="60">
          <cell r="C60" t="str">
            <v>HARINDER SINGH</v>
          </cell>
        </row>
        <row r="61">
          <cell r="C61" t="str">
            <v>HARISH KUMAR</v>
          </cell>
        </row>
        <row r="62">
          <cell r="C62" t="str">
            <v>HARSH VARDHAN GAUTAM</v>
          </cell>
        </row>
        <row r="63">
          <cell r="C63" t="str">
            <v>JAIN ROOP JAIN</v>
          </cell>
        </row>
        <row r="64">
          <cell r="C64" t="str">
            <v>J. B. SIDHWANI</v>
          </cell>
        </row>
        <row r="65">
          <cell r="C65" t="str">
            <v>JITENDER SINGH VATS</v>
          </cell>
        </row>
        <row r="66">
          <cell r="C66" t="str">
            <v>KAPIL SHARMA</v>
          </cell>
        </row>
        <row r="67">
          <cell r="C67" t="str">
            <v>K.K. BHATNAGAR</v>
          </cell>
        </row>
        <row r="68">
          <cell r="C68" t="str">
            <v>KESHAV KANT SHARMA</v>
          </cell>
        </row>
        <row r="69">
          <cell r="C69" t="str">
            <v>K.M. GUPTA</v>
          </cell>
        </row>
        <row r="70">
          <cell r="C70" t="str">
            <v>KRISHAN KANT GAUR</v>
          </cell>
        </row>
        <row r="71">
          <cell r="C71" t="str">
            <v>KRISHAN KUMAR</v>
          </cell>
        </row>
        <row r="72">
          <cell r="C72" t="str">
            <v>KULDEEP KUMAR GUPTA</v>
          </cell>
        </row>
        <row r="73">
          <cell r="C73" t="str">
            <v>MADAN KUMAR TYAGI</v>
          </cell>
        </row>
        <row r="74">
          <cell r="C74" t="str">
            <v>MANEESH KUMAR SHARMA</v>
          </cell>
        </row>
        <row r="75">
          <cell r="C75" t="str">
            <v>MANOJ KUMAR KAKAR</v>
          </cell>
        </row>
        <row r="76">
          <cell r="C76" t="str">
            <v>MANOJ KUMAR</v>
          </cell>
        </row>
        <row r="77">
          <cell r="C77" t="str">
            <v>MANOJ  KUMAR</v>
          </cell>
        </row>
        <row r="78">
          <cell r="C78" t="str">
            <v>MANOJ KUMAR PAL</v>
          </cell>
        </row>
        <row r="79">
          <cell r="C79" t="str">
            <v>MANOJ KUMAR BHARDWAJ</v>
          </cell>
        </row>
        <row r="80">
          <cell r="C80" t="str">
            <v>MANOJ KUMAR GARG</v>
          </cell>
        </row>
        <row r="81">
          <cell r="C81" t="str">
            <v>MANOJ KUMAR KAPOOR</v>
          </cell>
        </row>
        <row r="82">
          <cell r="C82" t="str">
            <v>MANOJ KUMAR SHARMA</v>
          </cell>
        </row>
        <row r="83">
          <cell r="C83" t="str">
            <v>MANOJ KUMAR TIWARI</v>
          </cell>
        </row>
        <row r="84">
          <cell r="C84" t="str">
            <v>MANOJ MISHRA</v>
          </cell>
        </row>
        <row r="85">
          <cell r="C85" t="str">
            <v>MANOJ SINGH CHAUHAN</v>
          </cell>
        </row>
        <row r="86">
          <cell r="C86" t="str">
            <v>MANOJ VERMA</v>
          </cell>
        </row>
        <row r="87">
          <cell r="C87" t="str">
            <v>MAYUR GUPTA</v>
          </cell>
        </row>
        <row r="88">
          <cell r="C88" t="str">
            <v>MOHD. USMAN MALIK</v>
          </cell>
        </row>
        <row r="89">
          <cell r="C89" t="str">
            <v>MOHIT KUMAR GOYAL</v>
          </cell>
        </row>
        <row r="90">
          <cell r="C90" t="str">
            <v>MOHIT SHARMA</v>
          </cell>
        </row>
        <row r="91">
          <cell r="C91" t="str">
            <v>MOHIT VERMA</v>
          </cell>
        </row>
        <row r="92">
          <cell r="C92" t="str">
            <v>MUKUL GUPTA</v>
          </cell>
        </row>
        <row r="93">
          <cell r="C93" t="str">
            <v>MUNISH GANDHI</v>
          </cell>
        </row>
        <row r="94">
          <cell r="C94" t="str">
            <v>M. Z. IQBAL</v>
          </cell>
        </row>
        <row r="95">
          <cell r="C95" t="str">
            <v>NANDAN SINGH BISHT</v>
          </cell>
        </row>
        <row r="96">
          <cell r="C96" t="str">
            <v>NAVNEET KUMAR SARIN</v>
          </cell>
        </row>
        <row r="97">
          <cell r="C97" t="str">
            <v>NEELAM CHAUDHARY</v>
          </cell>
        </row>
        <row r="98">
          <cell r="C98" t="str">
            <v>NEETA VERMA</v>
          </cell>
        </row>
        <row r="99">
          <cell r="C99" t="str">
            <v>NEHA BHATNAGAR</v>
          </cell>
        </row>
        <row r="100">
          <cell r="C100" t="str">
            <v>OM DUTT VASHISTHA</v>
          </cell>
        </row>
        <row r="101">
          <cell r="C101" t="str">
            <v>OM PRAKASH ARYA</v>
          </cell>
        </row>
        <row r="102">
          <cell r="C102" t="str">
            <v>PANKAJ KUMAR</v>
          </cell>
        </row>
        <row r="103">
          <cell r="C103" t="str">
            <v>PAWAN KUMAR GOEL</v>
          </cell>
        </row>
        <row r="104">
          <cell r="C104" t="str">
            <v>PAWAN KUMAR SHARMA</v>
          </cell>
        </row>
        <row r="105">
          <cell r="C105" t="str">
            <v>PEAUSH GOYAL</v>
          </cell>
        </row>
        <row r="106">
          <cell r="C106" t="str">
            <v>PREDEEP SINGH</v>
          </cell>
        </row>
        <row r="107">
          <cell r="C107" t="str">
            <v>PRADEEP KUMAR GUPTA</v>
          </cell>
        </row>
        <row r="108">
          <cell r="C108" t="str">
            <v>PRADEEP KUMAR PAL</v>
          </cell>
        </row>
        <row r="109">
          <cell r="C109" t="str">
            <v>PRAMOD KUMAR GUPTA</v>
          </cell>
        </row>
        <row r="110">
          <cell r="C110" t="str">
            <v>PRANSHU GARG</v>
          </cell>
        </row>
        <row r="111">
          <cell r="C111" t="str">
            <v>PRASHANT MISHRA</v>
          </cell>
        </row>
        <row r="112">
          <cell r="C112" t="str">
            <v>PRATEEK SAHNI</v>
          </cell>
        </row>
        <row r="113">
          <cell r="C113" t="str">
            <v>PRAVEEN KUMAR</v>
          </cell>
        </row>
        <row r="114">
          <cell r="C114" t="str">
            <v>PREM PAL</v>
          </cell>
        </row>
        <row r="115">
          <cell r="C115" t="str">
            <v>PRINCE WADHWA</v>
          </cell>
        </row>
        <row r="116">
          <cell r="C116" t="str">
            <v>PUSHPENDER BHARDWAJ</v>
          </cell>
        </row>
        <row r="117">
          <cell r="C117" t="str">
            <v>RAHUL SHARMA</v>
          </cell>
        </row>
        <row r="118">
          <cell r="C118" t="str">
            <v>RAJ KUMAR CHANDELA</v>
          </cell>
        </row>
        <row r="119">
          <cell r="C119" t="str">
            <v>RAJ KUMAR JOLLY</v>
          </cell>
        </row>
        <row r="120">
          <cell r="C120" t="str">
            <v>RAJEEV KUMAR</v>
          </cell>
        </row>
        <row r="121">
          <cell r="C121" t="str">
            <v>RAJEEV KUMAR GUPTA</v>
          </cell>
        </row>
        <row r="122">
          <cell r="C122" t="str">
            <v>RAJEEV KUMAR SHARMA</v>
          </cell>
        </row>
        <row r="123">
          <cell r="C123" t="str">
            <v>RAJEEV KUMAR SRIVASTAVA</v>
          </cell>
        </row>
        <row r="124">
          <cell r="C124" t="str">
            <v>RAJENDER SINGH</v>
          </cell>
        </row>
        <row r="125">
          <cell r="C125" t="str">
            <v>RAKESH AGRWAL</v>
          </cell>
        </row>
        <row r="126">
          <cell r="C126" t="str">
            <v>RAKESH KUMAR BANSAL</v>
          </cell>
        </row>
        <row r="127">
          <cell r="C127" t="str">
            <v>RAKESH PAL</v>
          </cell>
        </row>
        <row r="128">
          <cell r="C128" t="str">
            <v>RAKESH SHARMA</v>
          </cell>
        </row>
        <row r="129">
          <cell r="C129" t="str">
            <v>RAMESH KUMAR PANDEY</v>
          </cell>
        </row>
        <row r="130">
          <cell r="C130" t="str">
            <v>RAM KRISHNA PANDEY</v>
          </cell>
        </row>
        <row r="131">
          <cell r="C131" t="str">
            <v>RANISH GARG</v>
          </cell>
        </row>
        <row r="132">
          <cell r="C132" t="str">
            <v>RAVI DUTT KAUSHIK</v>
          </cell>
        </row>
        <row r="133">
          <cell r="C133" t="str">
            <v>RAVI KUMAR</v>
          </cell>
        </row>
        <row r="134">
          <cell r="C134" t="str">
            <v>RAVI KANT AGARWAL</v>
          </cell>
        </row>
        <row r="135">
          <cell r="C135" t="str">
            <v>RAVINDRA KUMAR</v>
          </cell>
        </row>
        <row r="136">
          <cell r="C136" t="str">
            <v>RAVI SHANKAR SHARMA</v>
          </cell>
        </row>
        <row r="137">
          <cell r="C137" t="str">
            <v>R.K. SHARDA</v>
          </cell>
        </row>
        <row r="138">
          <cell r="C138" t="str">
            <v>ROJIN YADAV</v>
          </cell>
        </row>
        <row r="139">
          <cell r="C139" t="str">
            <v>RUCHI GOEL</v>
          </cell>
        </row>
        <row r="140">
          <cell r="C140" t="str">
            <v>RUDRESH KUMAR VATSA</v>
          </cell>
        </row>
        <row r="141">
          <cell r="C141" t="str">
            <v>SACHIN BANSAL</v>
          </cell>
        </row>
        <row r="142">
          <cell r="C142" t="str">
            <v>SACHIN CHAUHAN</v>
          </cell>
        </row>
        <row r="143">
          <cell r="C143" t="str">
            <v>SACHIN KUMAR</v>
          </cell>
        </row>
        <row r="144">
          <cell r="C144" t="str">
            <v>SAJJAN KUMAR SHARMA</v>
          </cell>
        </row>
        <row r="145">
          <cell r="C145" t="str">
            <v>SANDEEP SHARMA</v>
          </cell>
        </row>
        <row r="146">
          <cell r="C146" t="str">
            <v>SANDEEP  SHARMA</v>
          </cell>
        </row>
        <row r="147">
          <cell r="C147" t="str">
            <v>SANJAY KUMAR GOEL</v>
          </cell>
        </row>
        <row r="148">
          <cell r="C148" t="str">
            <v>SANJAY KUMAR TYAGI</v>
          </cell>
        </row>
        <row r="149">
          <cell r="C149" t="str">
            <v>SANJAY KUMAR VERMA</v>
          </cell>
        </row>
        <row r="150">
          <cell r="C150" t="str">
            <v>SANJAY MANGAL</v>
          </cell>
        </row>
        <row r="151">
          <cell r="C151" t="str">
            <v>SANJEEV KUMAR SAPRA</v>
          </cell>
        </row>
        <row r="152">
          <cell r="C152" t="str">
            <v>SATYAPRAKASH SINGH</v>
          </cell>
        </row>
        <row r="153">
          <cell r="C153" t="str">
            <v>SHEETAL TYAGI</v>
          </cell>
        </row>
        <row r="154">
          <cell r="C154" t="str">
            <v>SHIV RAJ SINGH</v>
          </cell>
        </row>
        <row r="155">
          <cell r="C155" t="str">
            <v>SHIVAM GARG</v>
          </cell>
        </row>
        <row r="156">
          <cell r="C156" t="str">
            <v xml:space="preserve">SHRI HARSH PANDEY </v>
          </cell>
        </row>
        <row r="157">
          <cell r="C157" t="str">
            <v>SHWETA SHARMA</v>
          </cell>
        </row>
        <row r="158">
          <cell r="C158" t="str">
            <v>SUBHASH CHAND JAIN</v>
          </cell>
        </row>
        <row r="159">
          <cell r="C159" t="str">
            <v>SUBHASH SHARMA</v>
          </cell>
        </row>
        <row r="160">
          <cell r="C160" t="str">
            <v>SUDHANSHU SINGHAL</v>
          </cell>
        </row>
        <row r="161">
          <cell r="C161" t="str">
            <v>SUDHIR KUMAR GARG</v>
          </cell>
        </row>
        <row r="162">
          <cell r="C162" t="str">
            <v>SUDHIR KUMAR SHARMA</v>
          </cell>
        </row>
        <row r="163">
          <cell r="C163" t="str">
            <v>SUMAN PAL SINGH</v>
          </cell>
        </row>
        <row r="164">
          <cell r="C164" t="str">
            <v>SUNIL DUTT TYAGI</v>
          </cell>
        </row>
        <row r="165">
          <cell r="C165" t="str">
            <v>SUNIL GARG</v>
          </cell>
        </row>
        <row r="166">
          <cell r="C166" t="str">
            <v>SUNIL JAIN</v>
          </cell>
        </row>
        <row r="167">
          <cell r="C167" t="str">
            <v>SUNIL KUMAR</v>
          </cell>
        </row>
        <row r="168">
          <cell r="C168" t="str">
            <v>SUNIL KUMAR MAHESHWARI</v>
          </cell>
        </row>
        <row r="169">
          <cell r="C169" t="str">
            <v>SUNIL KR. NIGAM</v>
          </cell>
        </row>
        <row r="170">
          <cell r="C170" t="str">
            <v>SOHAN VEER SINGH</v>
          </cell>
        </row>
        <row r="171">
          <cell r="C171" t="str">
            <v>SUNNY CHAUHAN</v>
          </cell>
        </row>
        <row r="172">
          <cell r="C172" t="str">
            <v>SUSHIL KUMAR</v>
          </cell>
        </row>
        <row r="173">
          <cell r="C173" t="str">
            <v>S. K. MEHROTRA</v>
          </cell>
        </row>
        <row r="174">
          <cell r="C174" t="str">
            <v>S. K. MISHRA</v>
          </cell>
        </row>
        <row r="175">
          <cell r="C175" t="str">
            <v>TARUN KUMAR SHARMA</v>
          </cell>
        </row>
        <row r="176">
          <cell r="C176" t="str">
            <v>UMESH KUMAR SHARMA</v>
          </cell>
        </row>
        <row r="177">
          <cell r="C177" t="str">
            <v>VAGEESH SHARMA</v>
          </cell>
        </row>
        <row r="178">
          <cell r="C178" t="str">
            <v>VAKEEL AHMAD</v>
          </cell>
        </row>
        <row r="179">
          <cell r="C179" t="str">
            <v>VANDNA SHARMA</v>
          </cell>
        </row>
        <row r="180">
          <cell r="C180" t="str">
            <v>VARNICA NIGAM</v>
          </cell>
        </row>
        <row r="181">
          <cell r="C181" t="str">
            <v>VARUN MITTAL</v>
          </cell>
        </row>
        <row r="182">
          <cell r="C182" t="str">
            <v>VARUN KUMAR CHAUDHARY</v>
          </cell>
        </row>
        <row r="183">
          <cell r="C183" t="str">
            <v>VASIM AHAMED SAIFI</v>
          </cell>
        </row>
        <row r="184">
          <cell r="C184" t="str">
            <v>VIJENDER PRASAD</v>
          </cell>
        </row>
        <row r="185">
          <cell r="C185" t="str">
            <v>VIKAS KUMAR SHARMA</v>
          </cell>
        </row>
        <row r="186">
          <cell r="C186" t="str">
            <v>VIKAS VATS</v>
          </cell>
        </row>
        <row r="187">
          <cell r="C187" t="str">
            <v>VIKRAM KOHLI</v>
          </cell>
        </row>
        <row r="188">
          <cell r="C188" t="str">
            <v>VINOD KUMAR</v>
          </cell>
        </row>
        <row r="189">
          <cell r="C189" t="str">
            <v>VIPIN KUMAR</v>
          </cell>
        </row>
        <row r="190">
          <cell r="C190" t="str">
            <v>VIRENDRA</v>
          </cell>
        </row>
        <row r="191">
          <cell r="C191" t="str">
            <v>VINAY JINDAL</v>
          </cell>
        </row>
        <row r="192">
          <cell r="C192" t="str">
            <v>VISHAL GHAI</v>
          </cell>
        </row>
        <row r="193">
          <cell r="C193" t="str">
            <v>VISHAN KUMAR SHARMA</v>
          </cell>
        </row>
        <row r="194">
          <cell r="C194" t="str">
            <v>VIVEK KUMAR GARG</v>
          </cell>
        </row>
        <row r="195">
          <cell r="C195" t="str">
            <v>V.K.S. AGARWAL</v>
          </cell>
        </row>
        <row r="196">
          <cell r="C196" t="str">
            <v>Y. K. SHARMA</v>
          </cell>
        </row>
        <row r="197">
          <cell r="C197" t="str">
            <v>YASHBIR SINGH TYAGI</v>
          </cell>
        </row>
        <row r="198">
          <cell r="C198" t="str">
            <v>YOGESH KUMAR</v>
          </cell>
        </row>
        <row r="199">
          <cell r="C199" t="str">
            <v>YOGESH KUMAR SHARMA</v>
          </cell>
        </row>
        <row r="200">
          <cell r="C200" t="str">
            <v>ZAKIR ALI KHAN</v>
          </cell>
        </row>
      </sheetData>
      <sheetData sheetId="1">
        <row r="51">
          <cell r="H51" t="str">
            <v>VASIM AHAMED SAIFI</v>
          </cell>
        </row>
      </sheetData>
    </sheetDataSet>
  </externalBook>
</externalLink>
</file>

<file path=xl/theme/_rels/theme1.x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a:blipFill dpi="0" rotWithShape="1">
          <a:blip xmlns:r="http://schemas.openxmlformats.org/officeDocument/2006/relationships" r:embed="rId1">
            <a:alphaModFix amt="42000"/>
          </a:blip>
          <a:srcRect/>
          <a:tile tx="0" ty="0" sx="100000" sy="100000" flip="none" algn="tl"/>
        </a:blipFill>
        <a:ln>
          <a:solidFill>
            <a:schemeClr val="bg1"/>
          </a:solidFill>
        </a:ln>
      </a:spPr>
      <a:bodyPr rtlCol="0" anchor="ctr"/>
      <a:lstStyle>
        <a:defPPr algn="ctr">
          <a:defRPr sz="1100"/>
        </a:defPPr>
      </a:lstStyle>
      <a:style>
        <a:lnRef idx="2">
          <a:schemeClr val="accent6"/>
        </a:lnRef>
        <a:fillRef idx="1">
          <a:schemeClr val="lt1"/>
        </a:fillRef>
        <a:effectRef idx="0">
          <a:schemeClr val="accent6"/>
        </a:effectRef>
        <a:fontRef idx="minor">
          <a:schemeClr val="dk1"/>
        </a:fontRef>
      </a:style>
    </a:sp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cajamuna@gmail.com" TargetMode="External"/><Relationship Id="rId1" Type="http://schemas.openxmlformats.org/officeDocument/2006/relationships/hyperlink" Target="mailto:gandhiassociates_dk@yahoo.com"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17" Type="http://schemas.openxmlformats.org/officeDocument/2006/relationships/hyperlink" Target="mailto:chiragnp7@gmail.com" TargetMode="External"/><Relationship Id="rId21" Type="http://schemas.openxmlformats.org/officeDocument/2006/relationships/hyperlink" Target="mailto:vivagarwal01@gmail.com" TargetMode="External"/><Relationship Id="rId324" Type="http://schemas.openxmlformats.org/officeDocument/2006/relationships/hyperlink" Target="mailto:amarmanne9@gmail.com" TargetMode="External"/><Relationship Id="rId170" Type="http://schemas.openxmlformats.org/officeDocument/2006/relationships/hyperlink" Target="mailto:gandhiassociates_dk@yahoo.com" TargetMode="External"/><Relationship Id="rId268" Type="http://schemas.openxmlformats.org/officeDocument/2006/relationships/hyperlink" Target="mailto:vipulbjoshi@gmail.com" TargetMode="External"/><Relationship Id="rId475" Type="http://schemas.openxmlformats.org/officeDocument/2006/relationships/hyperlink" Target="mailto:advsiddharthranka@gmail.com" TargetMode="External"/><Relationship Id="rId32" Type="http://schemas.openxmlformats.org/officeDocument/2006/relationships/hyperlink" Target="mailto:vivagarwal01@gmail.com" TargetMode="External"/><Relationship Id="rId74" Type="http://schemas.openxmlformats.org/officeDocument/2006/relationships/hyperlink" Target="mailto:vivagarwal01@gmail.com" TargetMode="External"/><Relationship Id="rId128" Type="http://schemas.openxmlformats.org/officeDocument/2006/relationships/hyperlink" Target="mailto:nikita.badheka@gmail.com" TargetMode="External"/><Relationship Id="rId335" Type="http://schemas.openxmlformats.org/officeDocument/2006/relationships/hyperlink" Target="mailto:bharatms123@gmail.com" TargetMode="External"/><Relationship Id="rId377" Type="http://schemas.openxmlformats.org/officeDocument/2006/relationships/hyperlink" Target="mailto:anandpasari17@gmail.com" TargetMode="External"/><Relationship Id="rId500" Type="http://schemas.openxmlformats.org/officeDocument/2006/relationships/hyperlink" Target="mailto:amindipakandco@yahoo.com" TargetMode="External"/><Relationship Id="rId5" Type="http://schemas.openxmlformats.org/officeDocument/2006/relationships/hyperlink" Target="mailto:vivagarwal01@gmail.com" TargetMode="External"/><Relationship Id="rId181" Type="http://schemas.openxmlformats.org/officeDocument/2006/relationships/hyperlink" Target="mailto:ksalegal@gmail.com" TargetMode="External"/><Relationship Id="rId237" Type="http://schemas.openxmlformats.org/officeDocument/2006/relationships/hyperlink" Target="mailto:sandeepgoyal@sgalaw.in" TargetMode="External"/><Relationship Id="rId402" Type="http://schemas.openxmlformats.org/officeDocument/2006/relationships/hyperlink" Target="mailto:sourav.advocate@gmail.com" TargetMode="External"/><Relationship Id="rId279" Type="http://schemas.openxmlformats.org/officeDocument/2006/relationships/hyperlink" Target="mailto:hirorai@rediffmail.com" TargetMode="External"/><Relationship Id="rId444" Type="http://schemas.openxmlformats.org/officeDocument/2006/relationships/hyperlink" Target="mailto:amarmanne@gmail.com" TargetMode="External"/><Relationship Id="rId486" Type="http://schemas.openxmlformats.org/officeDocument/2006/relationships/hyperlink" Target="mailto:csguptacrk@gmail.com" TargetMode="External"/><Relationship Id="rId43" Type="http://schemas.openxmlformats.org/officeDocument/2006/relationships/hyperlink" Target="mailto:vivagarwal01@gmail.com" TargetMode="External"/><Relationship Id="rId139" Type="http://schemas.openxmlformats.org/officeDocument/2006/relationships/hyperlink" Target="mailto:camiteshkotecha@gmail.com" TargetMode="External"/><Relationship Id="rId290" Type="http://schemas.openxmlformats.org/officeDocument/2006/relationships/hyperlink" Target="mailto:sdsanjayasg@gmail.com" TargetMode="External"/><Relationship Id="rId304" Type="http://schemas.openxmlformats.org/officeDocument/2006/relationships/hyperlink" Target="mailto:ca.dineshvijay@gmail.com" TargetMode="External"/><Relationship Id="rId346" Type="http://schemas.openxmlformats.org/officeDocument/2006/relationships/hyperlink" Target="mailto:anujbansal@vpgco.com" TargetMode="External"/><Relationship Id="rId388" Type="http://schemas.openxmlformats.org/officeDocument/2006/relationships/hyperlink" Target="mailto:chetiasuman@gmail.com" TargetMode="External"/><Relationship Id="rId511" Type="http://schemas.openxmlformats.org/officeDocument/2006/relationships/hyperlink" Target="mailto:kvanjara51@gmail.com" TargetMode="External"/><Relationship Id="rId85" Type="http://schemas.openxmlformats.org/officeDocument/2006/relationships/hyperlink" Target="mailto:vivagarwal01@gmail.com" TargetMode="External"/><Relationship Id="rId150" Type="http://schemas.openxmlformats.org/officeDocument/2006/relationships/hyperlink" Target="mailto:gopal_kandarapa@yahoo.com" TargetMode="External"/><Relationship Id="rId192" Type="http://schemas.openxmlformats.org/officeDocument/2006/relationships/hyperlink" Target="mailto:chandgg1@gmail.com" TargetMode="External"/><Relationship Id="rId206" Type="http://schemas.openxmlformats.org/officeDocument/2006/relationships/hyperlink" Target="mailto:avi209@gmail.com" TargetMode="External"/><Relationship Id="rId413" Type="http://schemas.openxmlformats.org/officeDocument/2006/relationships/hyperlink" Target="mailto:deepgupta99adv@gmail.com" TargetMode="External"/><Relationship Id="rId248" Type="http://schemas.openxmlformats.org/officeDocument/2006/relationships/hyperlink" Target="mailto:poojagoel.adv@gmail.com" TargetMode="External"/><Relationship Id="rId455" Type="http://schemas.openxmlformats.org/officeDocument/2006/relationships/hyperlink" Target="mailto:suryapur@yahoo.co.in" TargetMode="External"/><Relationship Id="rId497" Type="http://schemas.openxmlformats.org/officeDocument/2006/relationships/hyperlink" Target="mailto:kalpesh.ruparelia@yahoo.co.in" TargetMode="External"/><Relationship Id="rId12" Type="http://schemas.openxmlformats.org/officeDocument/2006/relationships/hyperlink" Target="mailto:vivagarwal01@gmail.com" TargetMode="External"/><Relationship Id="rId108" Type="http://schemas.openxmlformats.org/officeDocument/2006/relationships/hyperlink" Target="mailto:gandhiassociates_dk@yahoo.com" TargetMode="External"/><Relationship Id="rId315" Type="http://schemas.openxmlformats.org/officeDocument/2006/relationships/hyperlink" Target="mailto:advocaterjoshi@gmail.com" TargetMode="External"/><Relationship Id="rId357" Type="http://schemas.openxmlformats.org/officeDocument/2006/relationships/hyperlink" Target="mailto:mathur_co@rediffmail.com" TargetMode="External"/><Relationship Id="rId522" Type="http://schemas.openxmlformats.org/officeDocument/2006/relationships/hyperlink" Target="mailto:cajamuna@gmail.com" TargetMode="External"/><Relationship Id="rId54" Type="http://schemas.openxmlformats.org/officeDocument/2006/relationships/hyperlink" Target="mailto:vivagarwal01@gmail.com" TargetMode="External"/><Relationship Id="rId96" Type="http://schemas.openxmlformats.org/officeDocument/2006/relationships/hyperlink" Target="mailto:vivagarwal01@gmail.com" TargetMode="External"/><Relationship Id="rId161" Type="http://schemas.openxmlformats.org/officeDocument/2006/relationships/hyperlink" Target="mailto:gandhiassociates_dk@yahoo.com" TargetMode="External"/><Relationship Id="rId217" Type="http://schemas.openxmlformats.org/officeDocument/2006/relationships/hyperlink" Target="mailto:ksalegal@gmail.com" TargetMode="External"/><Relationship Id="rId399" Type="http://schemas.openxmlformats.org/officeDocument/2006/relationships/hyperlink" Target="mailto:rajbhawan@yahoo.com" TargetMode="External"/><Relationship Id="rId259" Type="http://schemas.openxmlformats.org/officeDocument/2006/relationships/hyperlink" Target="mailto:rnkgautam@gmail.com" TargetMode="External"/><Relationship Id="rId424" Type="http://schemas.openxmlformats.org/officeDocument/2006/relationships/hyperlink" Target="mailto:arya_kunj@yahoo.co.in" TargetMode="External"/><Relationship Id="rId466" Type="http://schemas.openxmlformats.org/officeDocument/2006/relationships/hyperlink" Target="mailto:advocategdbansal@gmail.com" TargetMode="External"/><Relationship Id="rId23" Type="http://schemas.openxmlformats.org/officeDocument/2006/relationships/hyperlink" Target="mailto:vivagarwal01@gmail.com" TargetMode="External"/><Relationship Id="rId119" Type="http://schemas.openxmlformats.org/officeDocument/2006/relationships/hyperlink" Target="mailto:advocaterakesh@gmail.com" TargetMode="External"/><Relationship Id="rId270" Type="http://schemas.openxmlformats.org/officeDocument/2006/relationships/hyperlink" Target="mailto:ved.jain@vedjainassociates.com" TargetMode="External"/><Relationship Id="rId326" Type="http://schemas.openxmlformats.org/officeDocument/2006/relationships/hyperlink" Target="mailto:rahul@hakanilegal.com" TargetMode="External"/><Relationship Id="rId65" Type="http://schemas.openxmlformats.org/officeDocument/2006/relationships/hyperlink" Target="mailto:vivagarwal01@gmail.com" TargetMode="External"/><Relationship Id="rId130" Type="http://schemas.openxmlformats.org/officeDocument/2006/relationships/hyperlink" Target="mailto:plbansal49@gmail.com" TargetMode="External"/><Relationship Id="rId368" Type="http://schemas.openxmlformats.org/officeDocument/2006/relationships/hyperlink" Target="mailto:advsiddharthranka@gmail.com" TargetMode="External"/><Relationship Id="rId172" Type="http://schemas.openxmlformats.org/officeDocument/2006/relationships/hyperlink" Target="mailto:drashoksaraf@gmail.com" TargetMode="External"/><Relationship Id="rId228" Type="http://schemas.openxmlformats.org/officeDocument/2006/relationships/hyperlink" Target="mailto:dharmendraca2009@gmail.com" TargetMode="External"/><Relationship Id="rId435" Type="http://schemas.openxmlformats.org/officeDocument/2006/relationships/hyperlink" Target="mailto:vishalsharma_adv@yahoo.in" TargetMode="External"/><Relationship Id="rId477" Type="http://schemas.openxmlformats.org/officeDocument/2006/relationships/hyperlink" Target="mailto:ksalegal@gmail.com" TargetMode="External"/><Relationship Id="rId281" Type="http://schemas.openxmlformats.org/officeDocument/2006/relationships/hyperlink" Target="mailto:kishoredewani@gmail.com" TargetMode="External"/><Relationship Id="rId337" Type="http://schemas.openxmlformats.org/officeDocument/2006/relationships/hyperlink" Target="mailto:rattanadvocates@gmail.com" TargetMode="External"/><Relationship Id="rId502" Type="http://schemas.openxmlformats.org/officeDocument/2006/relationships/hyperlink" Target="mailto:pankajghiyajaipur@gmail.cm" TargetMode="External"/><Relationship Id="rId34" Type="http://schemas.openxmlformats.org/officeDocument/2006/relationships/hyperlink" Target="mailto:vivagarwal01@gmail.com" TargetMode="External"/><Relationship Id="rId76" Type="http://schemas.openxmlformats.org/officeDocument/2006/relationships/hyperlink" Target="mailto:vivagarwal01@gmail.com" TargetMode="External"/><Relationship Id="rId141" Type="http://schemas.openxmlformats.org/officeDocument/2006/relationships/hyperlink" Target="mailto:dkbapat2002@yahoo.co.in" TargetMode="External"/><Relationship Id="rId379" Type="http://schemas.openxmlformats.org/officeDocument/2006/relationships/hyperlink" Target="mailto:hari_patel2010@yahoo.com" TargetMode="External"/><Relationship Id="rId7" Type="http://schemas.openxmlformats.org/officeDocument/2006/relationships/hyperlink" Target="mailto:vivagarwal01@gmail.com" TargetMode="External"/><Relationship Id="rId183" Type="http://schemas.openxmlformats.org/officeDocument/2006/relationships/hyperlink" Target="mailto:purohitganesh@gmail.com" TargetMode="External"/><Relationship Id="rId239" Type="http://schemas.openxmlformats.org/officeDocument/2006/relationships/hyperlink" Target="mailto:suniltalreja27@gmail.com" TargetMode="External"/><Relationship Id="rId390" Type="http://schemas.openxmlformats.org/officeDocument/2006/relationships/hyperlink" Target="mailto:sumitgindoria1987@gmail.com" TargetMode="External"/><Relationship Id="rId404" Type="http://schemas.openxmlformats.org/officeDocument/2006/relationships/hyperlink" Target="mailto:sushiladvit@gmail.com" TargetMode="External"/><Relationship Id="rId446" Type="http://schemas.openxmlformats.org/officeDocument/2006/relationships/hyperlink" Target="mailto:anagha2963@yahoo.co.in" TargetMode="External"/><Relationship Id="rId250" Type="http://schemas.openxmlformats.org/officeDocument/2006/relationships/hyperlink" Target="mailto:khera.rimika@gmail.com" TargetMode="External"/><Relationship Id="rId292" Type="http://schemas.openxmlformats.org/officeDocument/2006/relationships/hyperlink" Target="mailto:samirjani@yahoo.co.in" TargetMode="External"/><Relationship Id="rId306" Type="http://schemas.openxmlformats.org/officeDocument/2006/relationships/hyperlink" Target="mailto:advnripendrasingh@gmail.com" TargetMode="External"/><Relationship Id="rId488" Type="http://schemas.openxmlformats.org/officeDocument/2006/relationships/hyperlink" Target="mailto:cagirishjrathi@gmail.com" TargetMode="External"/><Relationship Id="rId45" Type="http://schemas.openxmlformats.org/officeDocument/2006/relationships/hyperlink" Target="mailto:vivagarwal01@gmail.com" TargetMode="External"/><Relationship Id="rId87" Type="http://schemas.openxmlformats.org/officeDocument/2006/relationships/hyperlink" Target="mailto:vivagarwal01@gmail.com" TargetMode="External"/><Relationship Id="rId110" Type="http://schemas.openxmlformats.org/officeDocument/2006/relationships/hyperlink" Target="mailto:anandpasari17@gmail.com" TargetMode="External"/><Relationship Id="rId348" Type="http://schemas.openxmlformats.org/officeDocument/2006/relationships/hyperlink" Target="mailto:cadeepakkhandelwal@yahoo.com" TargetMode="External"/><Relationship Id="rId513" Type="http://schemas.openxmlformats.org/officeDocument/2006/relationships/hyperlink" Target="mailto:rnkgautam@gmail.com" TargetMode="External"/><Relationship Id="rId152" Type="http://schemas.openxmlformats.org/officeDocument/2006/relationships/hyperlink" Target="mailto:gandhiassociates_dk@yahoo.com" TargetMode="External"/><Relationship Id="rId194" Type="http://schemas.openxmlformats.org/officeDocument/2006/relationships/hyperlink" Target="mailto:gargieyas@gmail.com" TargetMode="External"/><Relationship Id="rId208" Type="http://schemas.openxmlformats.org/officeDocument/2006/relationships/hyperlink" Target="mailto:adv.jitendramishra@gmail.com" TargetMode="External"/><Relationship Id="rId415" Type="http://schemas.openxmlformats.org/officeDocument/2006/relationships/hyperlink" Target="mailto:gaganbaghel911@gmail.com" TargetMode="External"/><Relationship Id="rId457" Type="http://schemas.openxmlformats.org/officeDocument/2006/relationships/hyperlink" Target="mailto:advocaterjoshi@gmail.com" TargetMode="External"/><Relationship Id="rId261" Type="http://schemas.openxmlformats.org/officeDocument/2006/relationships/hyperlink" Target="mailto:sandeepjaipur27@gmail.com" TargetMode="External"/><Relationship Id="rId499" Type="http://schemas.openxmlformats.org/officeDocument/2006/relationships/hyperlink" Target="mailto:advocate9825535957@yahoo.com" TargetMode="External"/><Relationship Id="rId14" Type="http://schemas.openxmlformats.org/officeDocument/2006/relationships/hyperlink" Target="mailto:vivagarwal01@gmail.com" TargetMode="External"/><Relationship Id="rId56" Type="http://schemas.openxmlformats.org/officeDocument/2006/relationships/hyperlink" Target="mailto:vivagarwal01@gmail.com" TargetMode="External"/><Relationship Id="rId317" Type="http://schemas.openxmlformats.org/officeDocument/2006/relationships/hyperlink" Target="mailto:vishalsharma_adv@yahoo.in" TargetMode="External"/><Relationship Id="rId359" Type="http://schemas.openxmlformats.org/officeDocument/2006/relationships/hyperlink" Target="mailto:camitish@gmail.com" TargetMode="External"/><Relationship Id="rId524" Type="http://schemas.openxmlformats.org/officeDocument/2006/relationships/printerSettings" Target="../printerSettings/printerSettings2.bin"/><Relationship Id="rId98" Type="http://schemas.openxmlformats.org/officeDocument/2006/relationships/hyperlink" Target="mailto:vivagarwal01@gmail.com" TargetMode="External"/><Relationship Id="rId121" Type="http://schemas.openxmlformats.org/officeDocument/2006/relationships/hyperlink" Target="mailto:cajamuna@gmail.com" TargetMode="External"/><Relationship Id="rId163" Type="http://schemas.openxmlformats.org/officeDocument/2006/relationships/hyperlink" Target="mailto:info@kewalramani.in" TargetMode="External"/><Relationship Id="rId219" Type="http://schemas.openxmlformats.org/officeDocument/2006/relationships/hyperlink" Target="mailto:gandhiassociates_dk@yahoo.com" TargetMode="External"/><Relationship Id="rId370" Type="http://schemas.openxmlformats.org/officeDocument/2006/relationships/hyperlink" Target="mailto:nknayakllb@gmail.com" TargetMode="External"/><Relationship Id="rId426" Type="http://schemas.openxmlformats.org/officeDocument/2006/relationships/hyperlink" Target="mailto:Sachin.jk76@gmail.com" TargetMode="External"/><Relationship Id="rId230" Type="http://schemas.openxmlformats.org/officeDocument/2006/relationships/hyperlink" Target="mailto:chhuganiharesh@gmail.com" TargetMode="External"/><Relationship Id="rId468" Type="http://schemas.openxmlformats.org/officeDocument/2006/relationships/hyperlink" Target="mailto:kvanjara51@gmail.com" TargetMode="External"/><Relationship Id="rId25" Type="http://schemas.openxmlformats.org/officeDocument/2006/relationships/hyperlink" Target="mailto:vivagarwal01@gmail.com" TargetMode="External"/><Relationship Id="rId67" Type="http://schemas.openxmlformats.org/officeDocument/2006/relationships/hyperlink" Target="mailto:vivagarwal01@gmail.com" TargetMode="External"/><Relationship Id="rId272" Type="http://schemas.openxmlformats.org/officeDocument/2006/relationships/hyperlink" Target="mailto:cmshah@cmshah.com" TargetMode="External"/><Relationship Id="rId328" Type="http://schemas.openxmlformats.org/officeDocument/2006/relationships/hyperlink" Target="mailto:pankajghiyajaipur@gmail.com" TargetMode="External"/><Relationship Id="rId132" Type="http://schemas.openxmlformats.org/officeDocument/2006/relationships/hyperlink" Target="mailto:gopal_kandarapa@yahoo.com" TargetMode="External"/><Relationship Id="rId174" Type="http://schemas.openxmlformats.org/officeDocument/2006/relationships/hyperlink" Target="mailto:vivagarwal01@gmail.com" TargetMode="External"/><Relationship Id="rId381" Type="http://schemas.openxmlformats.org/officeDocument/2006/relationships/hyperlink" Target="mailto:pkp.associates@gmail.com" TargetMode="External"/><Relationship Id="rId241" Type="http://schemas.openxmlformats.org/officeDocument/2006/relationships/hyperlink" Target="mailto:yash_5499@yahoo.com" TargetMode="External"/><Relationship Id="rId437" Type="http://schemas.openxmlformats.org/officeDocument/2006/relationships/hyperlink" Target="mailto:pandey_akpandey@rediffmail.com" TargetMode="External"/><Relationship Id="rId479" Type="http://schemas.openxmlformats.org/officeDocument/2006/relationships/hyperlink" Target="mailto:plbansal49@gmail.com" TargetMode="External"/><Relationship Id="rId36" Type="http://schemas.openxmlformats.org/officeDocument/2006/relationships/hyperlink" Target="mailto:vivagarwal01@gmail.com" TargetMode="External"/><Relationship Id="rId283" Type="http://schemas.openxmlformats.org/officeDocument/2006/relationships/hyperlink" Target="mailto:manojmoryani@rediffmail.com" TargetMode="External"/><Relationship Id="rId339" Type="http://schemas.openxmlformats.org/officeDocument/2006/relationships/hyperlink" Target="mailto:pankajghiyajaipur@gmail.com" TargetMode="External"/><Relationship Id="rId490" Type="http://schemas.openxmlformats.org/officeDocument/2006/relationships/hyperlink" Target="mailto:adv.mgmltr@gmail.com" TargetMode="External"/><Relationship Id="rId504" Type="http://schemas.openxmlformats.org/officeDocument/2006/relationships/hyperlink" Target="mailto:chiragnp7@gmail.com" TargetMode="External"/><Relationship Id="rId78" Type="http://schemas.openxmlformats.org/officeDocument/2006/relationships/hyperlink" Target="mailto:vivagarwal01@gmail.com" TargetMode="External"/><Relationship Id="rId101" Type="http://schemas.openxmlformats.org/officeDocument/2006/relationships/hyperlink" Target="mailto:vivagarwal01@gmail.com" TargetMode="External"/><Relationship Id="rId143" Type="http://schemas.openxmlformats.org/officeDocument/2006/relationships/hyperlink" Target="mailto:kuntalparikh23@gmail.com" TargetMode="External"/><Relationship Id="rId185" Type="http://schemas.openxmlformats.org/officeDocument/2006/relationships/hyperlink" Target="mailto:223539@gmail.com" TargetMode="External"/><Relationship Id="rId350" Type="http://schemas.openxmlformats.org/officeDocument/2006/relationships/hyperlink" Target="mailto:namaskargsmile@gmail.com" TargetMode="External"/><Relationship Id="rId406" Type="http://schemas.openxmlformats.org/officeDocument/2006/relationships/hyperlink" Target="mailto:poojagoel.adv@gmail.com" TargetMode="External"/><Relationship Id="rId9" Type="http://schemas.openxmlformats.org/officeDocument/2006/relationships/hyperlink" Target="mailto:vivagarwal01@gmail.com" TargetMode="External"/><Relationship Id="rId210" Type="http://schemas.openxmlformats.org/officeDocument/2006/relationships/hyperlink" Target="mailto:skadv2008@yahoo.com" TargetMode="External"/><Relationship Id="rId392" Type="http://schemas.openxmlformats.org/officeDocument/2006/relationships/hyperlink" Target="mailto:tarun@tka.org.in" TargetMode="External"/><Relationship Id="rId448" Type="http://schemas.openxmlformats.org/officeDocument/2006/relationships/hyperlink" Target="mailto:bbpatelandco@yahoo.com" TargetMode="External"/><Relationship Id="rId252" Type="http://schemas.openxmlformats.org/officeDocument/2006/relationships/hyperlink" Target="mailto:gandhiassociates_dk@yahoo.com" TargetMode="External"/><Relationship Id="rId294" Type="http://schemas.openxmlformats.org/officeDocument/2006/relationships/hyperlink" Target="mailto:advsiddharthranka@gmail.com" TargetMode="External"/><Relationship Id="rId308" Type="http://schemas.openxmlformats.org/officeDocument/2006/relationships/hyperlink" Target="mailto:gandhiassociates_dk@yahoo.com" TargetMode="External"/><Relationship Id="rId515" Type="http://schemas.openxmlformats.org/officeDocument/2006/relationships/hyperlink" Target="mailto:vinayak.p.patkar@gmail.com" TargetMode="External"/><Relationship Id="rId47" Type="http://schemas.openxmlformats.org/officeDocument/2006/relationships/hyperlink" Target="mailto:vivagarwal01@gmail.com" TargetMode="External"/><Relationship Id="rId89" Type="http://schemas.openxmlformats.org/officeDocument/2006/relationships/hyperlink" Target="mailto:vivagarwal01@gmail.com" TargetMode="External"/><Relationship Id="rId112" Type="http://schemas.openxmlformats.org/officeDocument/2006/relationships/hyperlink" Target="mailto:venkat@venkataramani.in" TargetMode="External"/><Relationship Id="rId154" Type="http://schemas.openxmlformats.org/officeDocument/2006/relationships/hyperlink" Target="mailto:ksalegal@gmail.com" TargetMode="External"/><Relationship Id="rId361" Type="http://schemas.openxmlformats.org/officeDocument/2006/relationships/hyperlink" Target="mailto:amarmanne9@gmail.com" TargetMode="External"/><Relationship Id="rId196" Type="http://schemas.openxmlformats.org/officeDocument/2006/relationships/hyperlink" Target="mailto:guptam_k@yahoo.co.in" TargetMode="External"/><Relationship Id="rId417" Type="http://schemas.openxmlformats.org/officeDocument/2006/relationships/hyperlink" Target="mailto:madanhl06@rediffmail.com" TargetMode="External"/><Relationship Id="rId459" Type="http://schemas.openxmlformats.org/officeDocument/2006/relationships/hyperlink" Target="mailto:ca.sbkabra@gmail.com" TargetMode="External"/><Relationship Id="rId16" Type="http://schemas.openxmlformats.org/officeDocument/2006/relationships/hyperlink" Target="mailto:vivagarwal01@gmail.com" TargetMode="External"/><Relationship Id="rId221" Type="http://schemas.openxmlformats.org/officeDocument/2006/relationships/hyperlink" Target="mailto:info@kewalramani.in" TargetMode="External"/><Relationship Id="rId263" Type="http://schemas.openxmlformats.org/officeDocument/2006/relationships/hyperlink" Target="mailto:varinder_adv@yahoo.com" TargetMode="External"/><Relationship Id="rId319" Type="http://schemas.openxmlformats.org/officeDocument/2006/relationships/hyperlink" Target="mailto:pankajghiyajaipur@gmail.com" TargetMode="External"/><Relationship Id="rId470" Type="http://schemas.openxmlformats.org/officeDocument/2006/relationships/hyperlink" Target="mailto:pndave@yahoo.com" TargetMode="External"/><Relationship Id="rId58" Type="http://schemas.openxmlformats.org/officeDocument/2006/relationships/hyperlink" Target="mailto:vivagarwal01@gmail.com" TargetMode="External"/><Relationship Id="rId123" Type="http://schemas.openxmlformats.org/officeDocument/2006/relationships/hyperlink" Target="mailto:mukuladv@hotmail.com" TargetMode="External"/><Relationship Id="rId330" Type="http://schemas.openxmlformats.org/officeDocument/2006/relationships/hyperlink" Target="mailto:info@kewalramani.in" TargetMode="External"/><Relationship Id="rId165" Type="http://schemas.openxmlformats.org/officeDocument/2006/relationships/hyperlink" Target="mailto:jagdish@nankanis.com" TargetMode="External"/><Relationship Id="rId372" Type="http://schemas.openxmlformats.org/officeDocument/2006/relationships/hyperlink" Target="mailto:cagpt58@gmail.com" TargetMode="External"/><Relationship Id="rId428" Type="http://schemas.openxmlformats.org/officeDocument/2006/relationships/hyperlink" Target="mailto:shantnugupta@gmail.com" TargetMode="External"/><Relationship Id="rId232" Type="http://schemas.openxmlformats.org/officeDocument/2006/relationships/hyperlink" Target="mailto:manoj_nahata2003@yahoo.com" TargetMode="External"/><Relationship Id="rId274" Type="http://schemas.openxmlformats.org/officeDocument/2006/relationships/hyperlink" Target="mailto:ksalegal@gmail.com" TargetMode="External"/><Relationship Id="rId481" Type="http://schemas.openxmlformats.org/officeDocument/2006/relationships/hyperlink" Target="mailto:drashoksaraf@gmail.com" TargetMode="External"/><Relationship Id="rId27" Type="http://schemas.openxmlformats.org/officeDocument/2006/relationships/hyperlink" Target="mailto:vivagarwal01@gmail.com" TargetMode="External"/><Relationship Id="rId69" Type="http://schemas.openxmlformats.org/officeDocument/2006/relationships/hyperlink" Target="mailto:vivagarwal01@gmail.com" TargetMode="External"/><Relationship Id="rId134" Type="http://schemas.openxmlformats.org/officeDocument/2006/relationships/hyperlink" Target="mailto:sandeepsharma1955@gmail.com" TargetMode="External"/><Relationship Id="rId80" Type="http://schemas.openxmlformats.org/officeDocument/2006/relationships/hyperlink" Target="mailto:vivagarwal01@gmail.com" TargetMode="External"/><Relationship Id="rId176" Type="http://schemas.openxmlformats.org/officeDocument/2006/relationships/hyperlink" Target="mailto:gandhiassociates_dk@yahoo.com" TargetMode="External"/><Relationship Id="rId341" Type="http://schemas.openxmlformats.org/officeDocument/2006/relationships/hyperlink" Target="mailto:info@kewalramani.in" TargetMode="External"/><Relationship Id="rId383" Type="http://schemas.openxmlformats.org/officeDocument/2006/relationships/hyperlink" Target="mailto:raginee@gmail.com" TargetMode="External"/><Relationship Id="rId439" Type="http://schemas.openxmlformats.org/officeDocument/2006/relationships/hyperlink" Target="mailto:asimzafaradvocate@hotmail.com" TargetMode="External"/><Relationship Id="rId201" Type="http://schemas.openxmlformats.org/officeDocument/2006/relationships/hyperlink" Target="mailto:sbajpai@satyam.net.in" TargetMode="External"/><Relationship Id="rId243" Type="http://schemas.openxmlformats.org/officeDocument/2006/relationships/hyperlink" Target="mailto:pankajghiyajaipur@gmail.com" TargetMode="External"/><Relationship Id="rId285" Type="http://schemas.openxmlformats.org/officeDocument/2006/relationships/hyperlink" Target="mailto:chopraassoc@gmail.com" TargetMode="External"/><Relationship Id="rId450" Type="http://schemas.openxmlformats.org/officeDocument/2006/relationships/hyperlink" Target="mailto:chandgg1@gmail.com" TargetMode="External"/><Relationship Id="rId506" Type="http://schemas.openxmlformats.org/officeDocument/2006/relationships/hyperlink" Target="mailto:anagha2963@yahoo.co.in" TargetMode="External"/><Relationship Id="rId38" Type="http://schemas.openxmlformats.org/officeDocument/2006/relationships/hyperlink" Target="mailto:vivagarwal01@gmail.com" TargetMode="External"/><Relationship Id="rId103" Type="http://schemas.openxmlformats.org/officeDocument/2006/relationships/hyperlink" Target="mailto:vivagarwal01@gmail.com" TargetMode="External"/><Relationship Id="rId310" Type="http://schemas.openxmlformats.org/officeDocument/2006/relationships/hyperlink" Target="mailto:info@kewalramani.in" TargetMode="External"/><Relationship Id="rId492" Type="http://schemas.openxmlformats.org/officeDocument/2006/relationships/hyperlink" Target="mailto:styagi1234@yahoo.com" TargetMode="External"/><Relationship Id="rId91" Type="http://schemas.openxmlformats.org/officeDocument/2006/relationships/hyperlink" Target="mailto:vivagarwal01@gmail.com" TargetMode="External"/><Relationship Id="rId145" Type="http://schemas.openxmlformats.org/officeDocument/2006/relationships/hyperlink" Target="mailto:gandhiassociates_dk@yahoo.com" TargetMode="External"/><Relationship Id="rId187" Type="http://schemas.openxmlformats.org/officeDocument/2006/relationships/hyperlink" Target="mailto:asitdash2103@yahoo.com" TargetMode="External"/><Relationship Id="rId352" Type="http://schemas.openxmlformats.org/officeDocument/2006/relationships/hyperlink" Target="mailto:rajeshmehta_indore@yahoo.com" TargetMode="External"/><Relationship Id="rId394" Type="http://schemas.openxmlformats.org/officeDocument/2006/relationships/hyperlink" Target="mailto:jkadv99@gmail.com" TargetMode="External"/><Relationship Id="rId408" Type="http://schemas.openxmlformats.org/officeDocument/2006/relationships/hyperlink" Target="mailto:ajaitax@gmail.com" TargetMode="External"/><Relationship Id="rId212" Type="http://schemas.openxmlformats.org/officeDocument/2006/relationships/hyperlink" Target="mailto:pankajghiyajaipur@gmail.com" TargetMode="External"/><Relationship Id="rId254" Type="http://schemas.openxmlformats.org/officeDocument/2006/relationships/hyperlink" Target="mailto:snslawoffices@yahoo.com" TargetMode="External"/><Relationship Id="rId49" Type="http://schemas.openxmlformats.org/officeDocument/2006/relationships/hyperlink" Target="mailto:vivagarwal01@gmail.com" TargetMode="External"/><Relationship Id="rId114" Type="http://schemas.openxmlformats.org/officeDocument/2006/relationships/hyperlink" Target="mailto:jolly0450@yahoo.com" TargetMode="External"/><Relationship Id="rId296" Type="http://schemas.openxmlformats.org/officeDocument/2006/relationships/hyperlink" Target="mailto:sunilmotilala@smltaxchamber.com" TargetMode="External"/><Relationship Id="rId461" Type="http://schemas.openxmlformats.org/officeDocument/2006/relationships/hyperlink" Target="mailto:csguptacrk@gmail.com" TargetMode="External"/><Relationship Id="rId517" Type="http://schemas.openxmlformats.org/officeDocument/2006/relationships/hyperlink" Target="mailto:nikita.badheka@gmail.com" TargetMode="External"/><Relationship Id="rId60" Type="http://schemas.openxmlformats.org/officeDocument/2006/relationships/hyperlink" Target="mailto:vivagarwal01@gmail.com" TargetMode="External"/><Relationship Id="rId156" Type="http://schemas.openxmlformats.org/officeDocument/2006/relationships/hyperlink" Target="mailto:bbpatelandco@yahoo.com" TargetMode="External"/><Relationship Id="rId198" Type="http://schemas.openxmlformats.org/officeDocument/2006/relationships/hyperlink" Target="mailto:piyushkamaldelhi@gmail.com" TargetMode="External"/><Relationship Id="rId321" Type="http://schemas.openxmlformats.org/officeDocument/2006/relationships/hyperlink" Target="mailto:pradip.kapasi@gmail.com" TargetMode="External"/><Relationship Id="rId363" Type="http://schemas.openxmlformats.org/officeDocument/2006/relationships/hyperlink" Target="mailto:advocategdbansal@gmail.com" TargetMode="External"/><Relationship Id="rId419" Type="http://schemas.openxmlformats.org/officeDocument/2006/relationships/hyperlink" Target="mailto:advocate.jrjain@gmail.com" TargetMode="External"/><Relationship Id="rId223" Type="http://schemas.openxmlformats.org/officeDocument/2006/relationships/hyperlink" Target="mailto:drashoksaraf@gmail.com" TargetMode="External"/><Relationship Id="rId430" Type="http://schemas.openxmlformats.org/officeDocument/2006/relationships/hyperlink" Target="mailto:tmkhan@rediffmail.com" TargetMode="External"/><Relationship Id="rId18" Type="http://schemas.openxmlformats.org/officeDocument/2006/relationships/hyperlink" Target="mailto:vivagarwal01@gmail.com" TargetMode="External"/><Relationship Id="rId265" Type="http://schemas.openxmlformats.org/officeDocument/2006/relationships/hyperlink" Target="mailto:pankajghiyajaipur@gmail.com" TargetMode="External"/><Relationship Id="rId472" Type="http://schemas.openxmlformats.org/officeDocument/2006/relationships/hyperlink" Target="mailto:advocaterakesh@gmail.com" TargetMode="External"/><Relationship Id="rId125" Type="http://schemas.openxmlformats.org/officeDocument/2006/relationships/hyperlink" Target="mailto:dkbapat2002@yahoo.co.in" TargetMode="External"/><Relationship Id="rId167" Type="http://schemas.openxmlformats.org/officeDocument/2006/relationships/hyperlink" Target="mailto:kvanjara51@gmail.com" TargetMode="External"/><Relationship Id="rId332" Type="http://schemas.openxmlformats.org/officeDocument/2006/relationships/hyperlink" Target="mailto:drashoksaraf@gmail.com" TargetMode="External"/><Relationship Id="rId374" Type="http://schemas.openxmlformats.org/officeDocument/2006/relationships/hyperlink" Target="mailto:jyoti.adv@gmail.com" TargetMode="External"/><Relationship Id="rId71" Type="http://schemas.openxmlformats.org/officeDocument/2006/relationships/hyperlink" Target="mailto:vivagarwal01@gmail.com" TargetMode="External"/><Relationship Id="rId234" Type="http://schemas.openxmlformats.org/officeDocument/2006/relationships/hyperlink" Target="mailto:raginee@gmail.com" TargetMode="External"/><Relationship Id="rId2" Type="http://schemas.openxmlformats.org/officeDocument/2006/relationships/hyperlink" Target="mailto:vivagarwal01@gmail.com" TargetMode="External"/><Relationship Id="rId29" Type="http://schemas.openxmlformats.org/officeDocument/2006/relationships/hyperlink" Target="mailto:vivagarwal01@gmail.com" TargetMode="External"/><Relationship Id="rId276" Type="http://schemas.openxmlformats.org/officeDocument/2006/relationships/hyperlink" Target="mailto:pandey_akpandey@rediffmail.com" TargetMode="External"/><Relationship Id="rId441" Type="http://schemas.openxmlformats.org/officeDocument/2006/relationships/hyperlink" Target="mailto:mukuladv@hotmail.com" TargetMode="External"/><Relationship Id="rId483" Type="http://schemas.openxmlformats.org/officeDocument/2006/relationships/hyperlink" Target="mailto:alokadv@gmail.com" TargetMode="External"/><Relationship Id="rId40" Type="http://schemas.openxmlformats.org/officeDocument/2006/relationships/hyperlink" Target="mailto:vivagarwal01@gmail.com" TargetMode="External"/><Relationship Id="rId136" Type="http://schemas.openxmlformats.org/officeDocument/2006/relationships/hyperlink" Target="mailto:nishit.gandhi.ca@gmail.com" TargetMode="External"/><Relationship Id="rId178" Type="http://schemas.openxmlformats.org/officeDocument/2006/relationships/hyperlink" Target="mailto:vipulbjoshi@gmail.com" TargetMode="External"/><Relationship Id="rId301" Type="http://schemas.openxmlformats.org/officeDocument/2006/relationships/hyperlink" Target="mailto:c.basudeb@yahoo.in" TargetMode="External"/><Relationship Id="rId343" Type="http://schemas.openxmlformats.org/officeDocument/2006/relationships/hyperlink" Target="mailto:rajbhawan@yahoo.com" TargetMode="External"/><Relationship Id="rId82" Type="http://schemas.openxmlformats.org/officeDocument/2006/relationships/hyperlink" Target="mailto:vivagarwal01@gmail.com" TargetMode="External"/><Relationship Id="rId203" Type="http://schemas.openxmlformats.org/officeDocument/2006/relationships/hyperlink" Target="mailto:gandhiassociates_dk@yahoo.com" TargetMode="External"/><Relationship Id="rId385" Type="http://schemas.openxmlformats.org/officeDocument/2006/relationships/hyperlink" Target="mailto:c.basudeb@yahoo.in" TargetMode="External"/><Relationship Id="rId245" Type="http://schemas.openxmlformats.org/officeDocument/2006/relationships/hyperlink" Target="mailto:pankajghiyajaipur@gmail.com" TargetMode="External"/><Relationship Id="rId287" Type="http://schemas.openxmlformats.org/officeDocument/2006/relationships/hyperlink" Target="mailto:rajan.vora@in.ey.com" TargetMode="External"/><Relationship Id="rId410" Type="http://schemas.openxmlformats.org/officeDocument/2006/relationships/hyperlink" Target="mailto:advocate_goenka@yahoo.co.in" TargetMode="External"/><Relationship Id="rId452" Type="http://schemas.openxmlformats.org/officeDocument/2006/relationships/hyperlink" Target="mailto:camiteshkotecha@gmail.com" TargetMode="External"/><Relationship Id="rId494" Type="http://schemas.openxmlformats.org/officeDocument/2006/relationships/hyperlink" Target="mailto:chetiasuman@gmail.com" TargetMode="External"/><Relationship Id="rId508" Type="http://schemas.openxmlformats.org/officeDocument/2006/relationships/hyperlink" Target="mailto:bharatms123@gmail.com" TargetMode="External"/><Relationship Id="rId105" Type="http://schemas.openxmlformats.org/officeDocument/2006/relationships/hyperlink" Target="mailto:vivagarwal01@gmail.com" TargetMode="External"/><Relationship Id="rId147" Type="http://schemas.openxmlformats.org/officeDocument/2006/relationships/hyperlink" Target="mailto:info@kewalramani.in" TargetMode="External"/><Relationship Id="rId312" Type="http://schemas.openxmlformats.org/officeDocument/2006/relationships/hyperlink" Target="mailto:ujjainitr@gmail.com" TargetMode="External"/><Relationship Id="rId354" Type="http://schemas.openxmlformats.org/officeDocument/2006/relationships/hyperlink" Target="mailto:casaurabhsodani@gmail.com" TargetMode="External"/><Relationship Id="rId51" Type="http://schemas.openxmlformats.org/officeDocument/2006/relationships/hyperlink" Target="mailto:vivagarwal01@gmail.com" TargetMode="External"/><Relationship Id="rId93" Type="http://schemas.openxmlformats.org/officeDocument/2006/relationships/hyperlink" Target="mailto:vivagarwal01@gmail.com" TargetMode="External"/><Relationship Id="rId189" Type="http://schemas.openxmlformats.org/officeDocument/2006/relationships/hyperlink" Target="mailto:poddarlawchambers@gmail.com" TargetMode="External"/><Relationship Id="rId396" Type="http://schemas.openxmlformats.org/officeDocument/2006/relationships/hyperlink" Target="mailto:madanhl06@rediffmail.com" TargetMode="External"/><Relationship Id="rId214" Type="http://schemas.openxmlformats.org/officeDocument/2006/relationships/hyperlink" Target="mailto:drashoksaraf@gmail.com" TargetMode="External"/><Relationship Id="rId256" Type="http://schemas.openxmlformats.org/officeDocument/2006/relationships/hyperlink" Target="mailto:asimzafaradvocate@hotmail.com" TargetMode="External"/><Relationship Id="rId298" Type="http://schemas.openxmlformats.org/officeDocument/2006/relationships/hyperlink" Target="mailto:gandhiassociates_dk@yahoo.com" TargetMode="External"/><Relationship Id="rId421" Type="http://schemas.openxmlformats.org/officeDocument/2006/relationships/hyperlink" Target="mailto:poojagoel.adv@gmail.com" TargetMode="External"/><Relationship Id="rId463" Type="http://schemas.openxmlformats.org/officeDocument/2006/relationships/hyperlink" Target="mailto:siddeshwar@sduca.com" TargetMode="External"/><Relationship Id="rId519" Type="http://schemas.openxmlformats.org/officeDocument/2006/relationships/hyperlink" Target="mailto:Janak.vaghani1@gmail.com" TargetMode="External"/><Relationship Id="rId116" Type="http://schemas.openxmlformats.org/officeDocument/2006/relationships/hyperlink" Target="mailto:taxationlawyer@yahoo.com" TargetMode="External"/><Relationship Id="rId158" Type="http://schemas.openxmlformats.org/officeDocument/2006/relationships/hyperlink" Target="mailto:nggarg04@gmail.com" TargetMode="External"/><Relationship Id="rId323" Type="http://schemas.openxmlformats.org/officeDocument/2006/relationships/hyperlink" Target="mailto:shashi.bekal@outlook.com" TargetMode="External"/><Relationship Id="rId20" Type="http://schemas.openxmlformats.org/officeDocument/2006/relationships/hyperlink" Target="mailto:vivagarwal01@gmail.com" TargetMode="External"/><Relationship Id="rId62" Type="http://schemas.openxmlformats.org/officeDocument/2006/relationships/hyperlink" Target="mailto:vivagarwal01@gmail.com" TargetMode="External"/><Relationship Id="rId365" Type="http://schemas.openxmlformats.org/officeDocument/2006/relationships/hyperlink" Target="mailto:modhsons@gmail.com" TargetMode="External"/><Relationship Id="rId225" Type="http://schemas.openxmlformats.org/officeDocument/2006/relationships/hyperlink" Target="mailto:arunca@knjainco.com" TargetMode="External"/><Relationship Id="rId267" Type="http://schemas.openxmlformats.org/officeDocument/2006/relationships/hyperlink" Target="mailto:sampath@iyenngar.co.in" TargetMode="External"/><Relationship Id="rId432" Type="http://schemas.openxmlformats.org/officeDocument/2006/relationships/hyperlink" Target="mailto:vikasvats7adv@gmail.com" TargetMode="External"/><Relationship Id="rId474" Type="http://schemas.openxmlformats.org/officeDocument/2006/relationships/hyperlink" Target="mailto:adv_sanjay_31@yahoo.co.in" TargetMode="External"/><Relationship Id="rId127" Type="http://schemas.openxmlformats.org/officeDocument/2006/relationships/hyperlink" Target="mailto:gopal_kandarpa@yahoo.com" TargetMode="External"/><Relationship Id="rId31" Type="http://schemas.openxmlformats.org/officeDocument/2006/relationships/hyperlink" Target="mailto:vivagarwal01@gmail.com" TargetMode="External"/><Relationship Id="rId73" Type="http://schemas.openxmlformats.org/officeDocument/2006/relationships/hyperlink" Target="mailto:vivagarwal01@gmail.com" TargetMode="External"/><Relationship Id="rId169" Type="http://schemas.openxmlformats.org/officeDocument/2006/relationships/hyperlink" Target="mailto:info@kewalramani.in" TargetMode="External"/><Relationship Id="rId334" Type="http://schemas.openxmlformats.org/officeDocument/2006/relationships/hyperlink" Target="mailto:chandgg1@gmail.com" TargetMode="External"/><Relationship Id="rId376" Type="http://schemas.openxmlformats.org/officeDocument/2006/relationships/hyperlink" Target="mailto:sanjaysureka_ghy@rediffmail.com" TargetMode="External"/><Relationship Id="rId4" Type="http://schemas.openxmlformats.org/officeDocument/2006/relationships/hyperlink" Target="mailto:vivagarwal01@gmail.com" TargetMode="External"/><Relationship Id="rId180" Type="http://schemas.openxmlformats.org/officeDocument/2006/relationships/hyperlink" Target="mailto:rajeshmehta_indore@yahoo.com" TargetMode="External"/><Relationship Id="rId236" Type="http://schemas.openxmlformats.org/officeDocument/2006/relationships/hyperlink" Target="mailto:samastan_d@rediffmail.com" TargetMode="External"/><Relationship Id="rId278" Type="http://schemas.openxmlformats.org/officeDocument/2006/relationships/hyperlink" Target="mailto:padamkhincha@gmail.com" TargetMode="External"/><Relationship Id="rId401" Type="http://schemas.openxmlformats.org/officeDocument/2006/relationships/hyperlink" Target="mailto:bhatiav68@gmail.com" TargetMode="External"/><Relationship Id="rId443" Type="http://schemas.openxmlformats.org/officeDocument/2006/relationships/hyperlink" Target="mailto:adv_sanjay_31@yahoo.co.in" TargetMode="External"/><Relationship Id="rId303" Type="http://schemas.openxmlformats.org/officeDocument/2006/relationships/hyperlink" Target="mailto:cadheerajborad@gmail.com" TargetMode="External"/><Relationship Id="rId485" Type="http://schemas.openxmlformats.org/officeDocument/2006/relationships/hyperlink" Target="mailto:bpsinha_adv@gmail.com" TargetMode="External"/><Relationship Id="rId42" Type="http://schemas.openxmlformats.org/officeDocument/2006/relationships/hyperlink" Target="mailto:vivagarwal01@gmail.com" TargetMode="External"/><Relationship Id="rId84" Type="http://schemas.openxmlformats.org/officeDocument/2006/relationships/hyperlink" Target="mailto:vivagarwal01@gmail.com" TargetMode="External"/><Relationship Id="rId138" Type="http://schemas.openxmlformats.org/officeDocument/2006/relationships/hyperlink" Target="mailto:pradip.kapasi@gmail.com" TargetMode="External"/><Relationship Id="rId345" Type="http://schemas.openxmlformats.org/officeDocument/2006/relationships/hyperlink" Target="mailto:goyalamit@gmail.com" TargetMode="External"/><Relationship Id="rId387" Type="http://schemas.openxmlformats.org/officeDocument/2006/relationships/hyperlink" Target="mailto:sarojparidaadvocates@gmail.com" TargetMode="External"/><Relationship Id="rId510" Type="http://schemas.openxmlformats.org/officeDocument/2006/relationships/hyperlink" Target="mailto:chandgg1@gmail.com" TargetMode="External"/><Relationship Id="rId191" Type="http://schemas.openxmlformats.org/officeDocument/2006/relationships/hyperlink" Target="mailto:gdhelia@gmail.com" TargetMode="External"/><Relationship Id="rId205" Type="http://schemas.openxmlformats.org/officeDocument/2006/relationships/hyperlink" Target="mailto:info@kewalramani.in" TargetMode="External"/><Relationship Id="rId247" Type="http://schemas.openxmlformats.org/officeDocument/2006/relationships/hyperlink" Target="mailto:chhuganiharesh@gmail.com" TargetMode="External"/><Relationship Id="rId412" Type="http://schemas.openxmlformats.org/officeDocument/2006/relationships/hyperlink" Target="mailto:brijendrabaghel@yahoo.co.in" TargetMode="External"/><Relationship Id="rId107" Type="http://schemas.openxmlformats.org/officeDocument/2006/relationships/hyperlink" Target="mailto:sai9malladi@yahoo.com" TargetMode="External"/><Relationship Id="rId289" Type="http://schemas.openxmlformats.org/officeDocument/2006/relationships/hyperlink" Target="mailto:ca.sbkabra@gmail.com" TargetMode="External"/><Relationship Id="rId454" Type="http://schemas.openxmlformats.org/officeDocument/2006/relationships/hyperlink" Target="mailto:rnkgautam@gmail.com" TargetMode="External"/><Relationship Id="rId496" Type="http://schemas.openxmlformats.org/officeDocument/2006/relationships/hyperlink" Target="mailto:hemantparab_ca@yahoo.com" TargetMode="External"/><Relationship Id="rId11" Type="http://schemas.openxmlformats.org/officeDocument/2006/relationships/hyperlink" Target="mailto:vivagarwal01@gmail.com" TargetMode="External"/><Relationship Id="rId53" Type="http://schemas.openxmlformats.org/officeDocument/2006/relationships/hyperlink" Target="mailto:vivagarwal01@gmail.com" TargetMode="External"/><Relationship Id="rId149" Type="http://schemas.openxmlformats.org/officeDocument/2006/relationships/hyperlink" Target="mailto:ksalegal@gmail.com" TargetMode="External"/><Relationship Id="rId314" Type="http://schemas.openxmlformats.org/officeDocument/2006/relationships/hyperlink" Target="mailto:koushiksukoushal@gmail.com" TargetMode="External"/><Relationship Id="rId356" Type="http://schemas.openxmlformats.org/officeDocument/2006/relationships/hyperlink" Target="mailto:gandhiassociates_dk@yahoo.com" TargetMode="External"/><Relationship Id="rId398" Type="http://schemas.openxmlformats.org/officeDocument/2006/relationships/hyperlink" Target="mailto:arya_kunj@yahoo.co.in" TargetMode="External"/><Relationship Id="rId521" Type="http://schemas.openxmlformats.org/officeDocument/2006/relationships/hyperlink" Target="mailto:anandpasari17@gmail.com" TargetMode="External"/><Relationship Id="rId95" Type="http://schemas.openxmlformats.org/officeDocument/2006/relationships/hyperlink" Target="mailto:vivagarwal01@gmail.com" TargetMode="External"/><Relationship Id="rId160" Type="http://schemas.openxmlformats.org/officeDocument/2006/relationships/hyperlink" Target="mailto:siddeshwar@sduca.com" TargetMode="External"/><Relationship Id="rId216" Type="http://schemas.openxmlformats.org/officeDocument/2006/relationships/hyperlink" Target="mailto:jagdish@nankanis.com" TargetMode="External"/><Relationship Id="rId423" Type="http://schemas.openxmlformats.org/officeDocument/2006/relationships/hyperlink" Target="mailto:rmainpuril@gmail.com" TargetMode="External"/><Relationship Id="rId258" Type="http://schemas.openxmlformats.org/officeDocument/2006/relationships/hyperlink" Target="mailto:blbatra@gmail.com" TargetMode="External"/><Relationship Id="rId465" Type="http://schemas.openxmlformats.org/officeDocument/2006/relationships/hyperlink" Target="mailto:axat_vyas@hotmail.com" TargetMode="External"/><Relationship Id="rId22" Type="http://schemas.openxmlformats.org/officeDocument/2006/relationships/hyperlink" Target="mailto:vivagarwal01@gmail.com" TargetMode="External"/><Relationship Id="rId64" Type="http://schemas.openxmlformats.org/officeDocument/2006/relationships/hyperlink" Target="mailto:vivagarwal01@gmail.com" TargetMode="External"/><Relationship Id="rId118" Type="http://schemas.openxmlformats.org/officeDocument/2006/relationships/hyperlink" Target="mailto:modhsons@gmail.com" TargetMode="External"/><Relationship Id="rId325" Type="http://schemas.openxmlformats.org/officeDocument/2006/relationships/hyperlink" Target="mailto:camiteshkotecha@gmail.com" TargetMode="External"/><Relationship Id="rId367" Type="http://schemas.openxmlformats.org/officeDocument/2006/relationships/hyperlink" Target="mailto:advocaterjoshi@gmail.com" TargetMode="External"/><Relationship Id="rId171" Type="http://schemas.openxmlformats.org/officeDocument/2006/relationships/hyperlink" Target="mailto:pankajghiyajaipur@gmail.com" TargetMode="External"/><Relationship Id="rId227" Type="http://schemas.openxmlformats.org/officeDocument/2006/relationships/hyperlink" Target="mailto:brijyotsana.vns@gmail.com" TargetMode="External"/><Relationship Id="rId269" Type="http://schemas.openxmlformats.org/officeDocument/2006/relationships/hyperlink" Target="mailto:ajaywadhwa@hotmail.com" TargetMode="External"/><Relationship Id="rId434" Type="http://schemas.openxmlformats.org/officeDocument/2006/relationships/hyperlink" Target="mailto:kvcvinadv@gmail.com" TargetMode="External"/><Relationship Id="rId476" Type="http://schemas.openxmlformats.org/officeDocument/2006/relationships/hyperlink" Target="mailto:vinayak.p.patkar@gmail.com" TargetMode="External"/><Relationship Id="rId33" Type="http://schemas.openxmlformats.org/officeDocument/2006/relationships/hyperlink" Target="mailto:vivagarwal01@gmail.com" TargetMode="External"/><Relationship Id="rId129" Type="http://schemas.openxmlformats.org/officeDocument/2006/relationships/hyperlink" Target="mailto:info@kewalramani.in" TargetMode="External"/><Relationship Id="rId280" Type="http://schemas.openxmlformats.org/officeDocument/2006/relationships/hyperlink" Target="mailto:devdas.kc@gmail.com" TargetMode="External"/><Relationship Id="rId336" Type="http://schemas.openxmlformats.org/officeDocument/2006/relationships/hyperlink" Target="mailto:bharatms123@gmail.com" TargetMode="External"/><Relationship Id="rId501" Type="http://schemas.openxmlformats.org/officeDocument/2006/relationships/hyperlink" Target="mailto:gandhiassociates_dk@yahoo.com" TargetMode="External"/><Relationship Id="rId75" Type="http://schemas.openxmlformats.org/officeDocument/2006/relationships/hyperlink" Target="mailto:vivagarwal01@gmail.com" TargetMode="External"/><Relationship Id="rId140" Type="http://schemas.openxmlformats.org/officeDocument/2006/relationships/hyperlink" Target="mailto:jadhavneelam10@gmail.com" TargetMode="External"/><Relationship Id="rId182" Type="http://schemas.openxmlformats.org/officeDocument/2006/relationships/hyperlink" Target="mailto:plbansal49@gmail.com" TargetMode="External"/><Relationship Id="rId378" Type="http://schemas.openxmlformats.org/officeDocument/2006/relationships/hyperlink" Target="mailto:vivagarwal01@gmail.com" TargetMode="External"/><Relationship Id="rId403" Type="http://schemas.openxmlformats.org/officeDocument/2006/relationships/hyperlink" Target="mailto:sharma.rkadv72@gmail.com" TargetMode="External"/><Relationship Id="rId6" Type="http://schemas.openxmlformats.org/officeDocument/2006/relationships/hyperlink" Target="mailto:vivagarwal01@gmail.com" TargetMode="External"/><Relationship Id="rId238" Type="http://schemas.openxmlformats.org/officeDocument/2006/relationships/hyperlink" Target="mailto:sandeepsharma1955@gmail.com" TargetMode="External"/><Relationship Id="rId445" Type="http://schemas.openxmlformats.org/officeDocument/2006/relationships/hyperlink" Target="mailto:gbaskaradvocate@gmail.com" TargetMode="External"/><Relationship Id="rId487" Type="http://schemas.openxmlformats.org/officeDocument/2006/relationships/hyperlink" Target="mailto:ggupta.ca@gmail.com" TargetMode="External"/><Relationship Id="rId291" Type="http://schemas.openxmlformats.org/officeDocument/2006/relationships/hyperlink" Target="mailto:sndivatia@hotmail.com" TargetMode="External"/><Relationship Id="rId305" Type="http://schemas.openxmlformats.org/officeDocument/2006/relationships/hyperlink" Target="mailto:suri_423@yahoo.com" TargetMode="External"/><Relationship Id="rId347" Type="http://schemas.openxmlformats.org/officeDocument/2006/relationships/hyperlink" Target="mailto:ashok.kadam1959@rediff.com" TargetMode="External"/><Relationship Id="rId512" Type="http://schemas.openxmlformats.org/officeDocument/2006/relationships/hyperlink" Target="mailto:camiteshkotecha@gmail.com" TargetMode="External"/><Relationship Id="rId44" Type="http://schemas.openxmlformats.org/officeDocument/2006/relationships/hyperlink" Target="mailto:vivagarwal01@gmail.com" TargetMode="External"/><Relationship Id="rId86" Type="http://schemas.openxmlformats.org/officeDocument/2006/relationships/hyperlink" Target="mailto:vivagarwal01@gmail.com" TargetMode="External"/><Relationship Id="rId151" Type="http://schemas.openxmlformats.org/officeDocument/2006/relationships/hyperlink" Target="mailto:sandeepsharma1955@gmail.com" TargetMode="External"/><Relationship Id="rId389" Type="http://schemas.openxmlformats.org/officeDocument/2006/relationships/hyperlink" Target="mailto:sudhansu.tax@gmail.com" TargetMode="External"/><Relationship Id="rId193" Type="http://schemas.openxmlformats.org/officeDocument/2006/relationships/hyperlink" Target="mailto:hv.shah@rediffmail.com" TargetMode="External"/><Relationship Id="rId207" Type="http://schemas.openxmlformats.org/officeDocument/2006/relationships/hyperlink" Target="mailto:ratangoyal1@gmail.com" TargetMode="External"/><Relationship Id="rId249" Type="http://schemas.openxmlformats.org/officeDocument/2006/relationships/hyperlink" Target="mailto:baruahpritam@gmail.com" TargetMode="External"/><Relationship Id="rId414" Type="http://schemas.openxmlformats.org/officeDocument/2006/relationships/hyperlink" Target="mailto:sushiladvit@gmail.com" TargetMode="External"/><Relationship Id="rId456" Type="http://schemas.openxmlformats.org/officeDocument/2006/relationships/hyperlink" Target="mailto:pkp.associates@gmail.com" TargetMode="External"/><Relationship Id="rId498" Type="http://schemas.openxmlformats.org/officeDocument/2006/relationships/hyperlink" Target="mailto:crgangadwala@yahoo.co.in" TargetMode="External"/><Relationship Id="rId13" Type="http://schemas.openxmlformats.org/officeDocument/2006/relationships/hyperlink" Target="mailto:vivagarwal01@gmail.com" TargetMode="External"/><Relationship Id="rId109" Type="http://schemas.openxmlformats.org/officeDocument/2006/relationships/hyperlink" Target="mailto:pankajghiyajaipur@gmail.cm" TargetMode="External"/><Relationship Id="rId260" Type="http://schemas.openxmlformats.org/officeDocument/2006/relationships/hyperlink" Target="mailto:baruahpritam@gmail.com" TargetMode="External"/><Relationship Id="rId316" Type="http://schemas.openxmlformats.org/officeDocument/2006/relationships/hyperlink" Target="mailto:sanjaysureka_ghy@rediffmail.com" TargetMode="External"/><Relationship Id="rId523" Type="http://schemas.openxmlformats.org/officeDocument/2006/relationships/hyperlink" Target="mailto:h.ramakrishnan@ymail.com" TargetMode="External"/><Relationship Id="rId55" Type="http://schemas.openxmlformats.org/officeDocument/2006/relationships/hyperlink" Target="mailto:vivagarwal01@gmail.com" TargetMode="External"/><Relationship Id="rId97" Type="http://schemas.openxmlformats.org/officeDocument/2006/relationships/hyperlink" Target="mailto:vivagarwal01@gmail.com" TargetMode="External"/><Relationship Id="rId120" Type="http://schemas.openxmlformats.org/officeDocument/2006/relationships/hyperlink" Target="mailto:vivagarwal01@gmail.com" TargetMode="External"/><Relationship Id="rId358" Type="http://schemas.openxmlformats.org/officeDocument/2006/relationships/hyperlink" Target="mailto:sanjeevanwar@yahoo.co.in" TargetMode="External"/><Relationship Id="rId162" Type="http://schemas.openxmlformats.org/officeDocument/2006/relationships/hyperlink" Target="mailto:pankajghiyajaipur@gmail.com" TargetMode="External"/><Relationship Id="rId218" Type="http://schemas.openxmlformats.org/officeDocument/2006/relationships/hyperlink" Target="mailto:snslawoffices@yahoo.com" TargetMode="External"/><Relationship Id="rId425" Type="http://schemas.openxmlformats.org/officeDocument/2006/relationships/hyperlink" Target="mailto:sharma.rkadv72@gmail.com" TargetMode="External"/><Relationship Id="rId467" Type="http://schemas.openxmlformats.org/officeDocument/2006/relationships/hyperlink" Target="mailto:gopalsharmaco@gmail.com" TargetMode="External"/><Relationship Id="rId271" Type="http://schemas.openxmlformats.org/officeDocument/2006/relationships/hyperlink" Target="mailto:vpgco@vpgco.com" TargetMode="External"/><Relationship Id="rId24" Type="http://schemas.openxmlformats.org/officeDocument/2006/relationships/hyperlink" Target="mailto:vivagarwal01@gmail.com" TargetMode="External"/><Relationship Id="rId66" Type="http://schemas.openxmlformats.org/officeDocument/2006/relationships/hyperlink" Target="mailto:vivagarwal01@gmail.com" TargetMode="External"/><Relationship Id="rId131" Type="http://schemas.openxmlformats.org/officeDocument/2006/relationships/hyperlink" Target="mailto:ashokkchandak@gmail.com" TargetMode="External"/><Relationship Id="rId327" Type="http://schemas.openxmlformats.org/officeDocument/2006/relationships/hyperlink" Target="mailto:gandhiassociates_dk@yahoo.com" TargetMode="External"/><Relationship Id="rId369" Type="http://schemas.openxmlformats.org/officeDocument/2006/relationships/hyperlink" Target="mailto:sanjeevanwar@yahoo.co.in" TargetMode="External"/><Relationship Id="rId173" Type="http://schemas.openxmlformats.org/officeDocument/2006/relationships/hyperlink" Target="mailto:snslawoffices@yahoo.com" TargetMode="External"/><Relationship Id="rId229" Type="http://schemas.openxmlformats.org/officeDocument/2006/relationships/hyperlink" Target="mailto:ggupta.ca@gmail.com" TargetMode="External"/><Relationship Id="rId380" Type="http://schemas.openxmlformats.org/officeDocument/2006/relationships/hyperlink" Target="mailto:npjainadv@gmail.com" TargetMode="External"/><Relationship Id="rId436" Type="http://schemas.openxmlformats.org/officeDocument/2006/relationships/hyperlink" Target="mailto:advocatemanoj.sharma@yahoo.com" TargetMode="External"/><Relationship Id="rId240" Type="http://schemas.openxmlformats.org/officeDocument/2006/relationships/hyperlink" Target="mailto:tarun@tka.org.in" TargetMode="External"/><Relationship Id="rId478" Type="http://schemas.openxmlformats.org/officeDocument/2006/relationships/hyperlink" Target="mailto:jagdish@nankanis.com" TargetMode="External"/><Relationship Id="rId35" Type="http://schemas.openxmlformats.org/officeDocument/2006/relationships/hyperlink" Target="mailto:vivagarwal01@gmail.com" TargetMode="External"/><Relationship Id="rId77" Type="http://schemas.openxmlformats.org/officeDocument/2006/relationships/hyperlink" Target="mailto:vivagarwal01@gmail.com" TargetMode="External"/><Relationship Id="rId100" Type="http://schemas.openxmlformats.org/officeDocument/2006/relationships/hyperlink" Target="mailto:vivagarwal01@gmail.com" TargetMode="External"/><Relationship Id="rId282" Type="http://schemas.openxmlformats.org/officeDocument/2006/relationships/hyperlink" Target="mailto:jpshah12@ymail.com" TargetMode="External"/><Relationship Id="rId338" Type="http://schemas.openxmlformats.org/officeDocument/2006/relationships/hyperlink" Target="mailto:gandhiassociates_dk@yahoo.com" TargetMode="External"/><Relationship Id="rId503" Type="http://schemas.openxmlformats.org/officeDocument/2006/relationships/hyperlink" Target="mailto:santjai@rediffmail.com" TargetMode="External"/><Relationship Id="rId8" Type="http://schemas.openxmlformats.org/officeDocument/2006/relationships/hyperlink" Target="mailto:vivagarwal01@gmail.com" TargetMode="External"/><Relationship Id="rId142" Type="http://schemas.openxmlformats.org/officeDocument/2006/relationships/hyperlink" Target="mailto:kuntalparikh23@gmail.com" TargetMode="External"/><Relationship Id="rId184" Type="http://schemas.openxmlformats.org/officeDocument/2006/relationships/hyperlink" Target="mailto:adityatosniwal@gmail.com" TargetMode="External"/><Relationship Id="rId391" Type="http://schemas.openxmlformats.org/officeDocument/2006/relationships/hyperlink" Target="mailto:sunil9saraf@gmail.com" TargetMode="External"/><Relationship Id="rId405" Type="http://schemas.openxmlformats.org/officeDocument/2006/relationships/hyperlink" Target="mailto:shantnugupta@gmail.com" TargetMode="External"/><Relationship Id="rId447" Type="http://schemas.openxmlformats.org/officeDocument/2006/relationships/hyperlink" Target="mailto:asimzafaradvocate@hotmail.com" TargetMode="External"/><Relationship Id="rId251" Type="http://schemas.openxmlformats.org/officeDocument/2006/relationships/hyperlink" Target="mailto:bhatiav68@gmail.com" TargetMode="External"/><Relationship Id="rId489" Type="http://schemas.openxmlformats.org/officeDocument/2006/relationships/hyperlink" Target="mailto:sampath@iyenngar.co.in" TargetMode="External"/><Relationship Id="rId46" Type="http://schemas.openxmlformats.org/officeDocument/2006/relationships/hyperlink" Target="mailto:vivagarwal01@gmail.com" TargetMode="External"/><Relationship Id="rId293" Type="http://schemas.openxmlformats.org/officeDocument/2006/relationships/hyperlink" Target="mailto:sashankdundu@gmail.com" TargetMode="External"/><Relationship Id="rId307" Type="http://schemas.openxmlformats.org/officeDocument/2006/relationships/hyperlink" Target="mailto:sarojparidaadvocates@gmail.com" TargetMode="External"/><Relationship Id="rId349" Type="http://schemas.openxmlformats.org/officeDocument/2006/relationships/hyperlink" Target="mailto:caishaanpatkar@gmail.com" TargetMode="External"/><Relationship Id="rId514" Type="http://schemas.openxmlformats.org/officeDocument/2006/relationships/hyperlink" Target="mailto:samirjani@yahoo.co.in" TargetMode="External"/><Relationship Id="rId88" Type="http://schemas.openxmlformats.org/officeDocument/2006/relationships/hyperlink" Target="mailto:vivagarwal01@gmail.com" TargetMode="External"/><Relationship Id="rId111" Type="http://schemas.openxmlformats.org/officeDocument/2006/relationships/hyperlink" Target="mailto:rattanadvocates@gmail.com" TargetMode="External"/><Relationship Id="rId153" Type="http://schemas.openxmlformats.org/officeDocument/2006/relationships/hyperlink" Target="mailto:info@kewalramani.in" TargetMode="External"/><Relationship Id="rId195" Type="http://schemas.openxmlformats.org/officeDocument/2006/relationships/hyperlink" Target="mailto:camkagarwala@gmail.com" TargetMode="External"/><Relationship Id="rId209" Type="http://schemas.openxmlformats.org/officeDocument/2006/relationships/hyperlink" Target="mailto:satishgupta1004@gmail.com" TargetMode="External"/><Relationship Id="rId360" Type="http://schemas.openxmlformats.org/officeDocument/2006/relationships/hyperlink" Target="mailto:madanhl06@rediffmail.com" TargetMode="External"/><Relationship Id="rId416" Type="http://schemas.openxmlformats.org/officeDocument/2006/relationships/hyperlink" Target="mailto:advgovindkumargaur@gmail.com" TargetMode="External"/><Relationship Id="rId220" Type="http://schemas.openxmlformats.org/officeDocument/2006/relationships/hyperlink" Target="mailto:pankajghiyajaipur@gmail.com" TargetMode="External"/><Relationship Id="rId458" Type="http://schemas.openxmlformats.org/officeDocument/2006/relationships/hyperlink" Target="mailto:rajeshmehta_indore@yahoo.com" TargetMode="External"/><Relationship Id="rId15" Type="http://schemas.openxmlformats.org/officeDocument/2006/relationships/hyperlink" Target="mailto:vivagarwal01@gmail.com" TargetMode="External"/><Relationship Id="rId57" Type="http://schemas.openxmlformats.org/officeDocument/2006/relationships/hyperlink" Target="mailto:vivagarwal01@gmail.com" TargetMode="External"/><Relationship Id="rId262" Type="http://schemas.openxmlformats.org/officeDocument/2006/relationships/hyperlink" Target="mailto:siddeshwar@sduca.com" TargetMode="External"/><Relationship Id="rId318" Type="http://schemas.openxmlformats.org/officeDocument/2006/relationships/hyperlink" Target="mailto:gandhiassociates_dk@yahoo.com" TargetMode="External"/><Relationship Id="rId99" Type="http://schemas.openxmlformats.org/officeDocument/2006/relationships/hyperlink" Target="mailto:vivagarwal01@gmail.com" TargetMode="External"/><Relationship Id="rId122" Type="http://schemas.openxmlformats.org/officeDocument/2006/relationships/hyperlink" Target="mailto:Janak.vaghani1@gmail.com" TargetMode="External"/><Relationship Id="rId164" Type="http://schemas.openxmlformats.org/officeDocument/2006/relationships/hyperlink" Target="mailto:drashoksaraf@gmail.com" TargetMode="External"/><Relationship Id="rId371" Type="http://schemas.openxmlformats.org/officeDocument/2006/relationships/hyperlink" Target="mailto:dilipk966@gmail.com" TargetMode="External"/><Relationship Id="rId427" Type="http://schemas.openxmlformats.org/officeDocument/2006/relationships/hyperlink" Target="mailto:verma_kumar_sanjay@yahoo.co.in" TargetMode="External"/><Relationship Id="rId469" Type="http://schemas.openxmlformats.org/officeDocument/2006/relationships/hyperlink" Target="mailto:mukuladv@hotmail.com" TargetMode="External"/><Relationship Id="rId26" Type="http://schemas.openxmlformats.org/officeDocument/2006/relationships/hyperlink" Target="mailto:vivagarwal01@gmail.com" TargetMode="External"/><Relationship Id="rId231" Type="http://schemas.openxmlformats.org/officeDocument/2006/relationships/hyperlink" Target="mailto:jyoti.adv@gmail.com" TargetMode="External"/><Relationship Id="rId273" Type="http://schemas.openxmlformats.org/officeDocument/2006/relationships/hyperlink" Target="mailto:purohitganesh@gmail.com" TargetMode="External"/><Relationship Id="rId329" Type="http://schemas.openxmlformats.org/officeDocument/2006/relationships/hyperlink" Target="mailto:gandhiassociates_dk@yahoo.com" TargetMode="External"/><Relationship Id="rId480" Type="http://schemas.openxmlformats.org/officeDocument/2006/relationships/hyperlink" Target="mailto:purohitganesh@gmail.com" TargetMode="External"/><Relationship Id="rId68" Type="http://schemas.openxmlformats.org/officeDocument/2006/relationships/hyperlink" Target="mailto:vivagarwal01@gmail.com" TargetMode="External"/><Relationship Id="rId133" Type="http://schemas.openxmlformats.org/officeDocument/2006/relationships/hyperlink" Target="mailto:ajaysingh.legal@gmail.com" TargetMode="External"/><Relationship Id="rId175" Type="http://schemas.openxmlformats.org/officeDocument/2006/relationships/hyperlink" Target="mailto:info@kewalramani.in" TargetMode="External"/><Relationship Id="rId340" Type="http://schemas.openxmlformats.org/officeDocument/2006/relationships/hyperlink" Target="mailto:info@kewalramani.in" TargetMode="External"/><Relationship Id="rId200" Type="http://schemas.openxmlformats.org/officeDocument/2006/relationships/hyperlink" Target="mailto:shantnugupta@gmail.com" TargetMode="External"/><Relationship Id="rId382" Type="http://schemas.openxmlformats.org/officeDocument/2006/relationships/hyperlink" Target="mailto:pndave@yahoo.com" TargetMode="External"/><Relationship Id="rId438" Type="http://schemas.openxmlformats.org/officeDocument/2006/relationships/hyperlink" Target="mailto:anujbansal@vpgco.com" TargetMode="External"/><Relationship Id="rId242" Type="http://schemas.openxmlformats.org/officeDocument/2006/relationships/hyperlink" Target="mailto:gandhiassociates_dk@yahoo.com" TargetMode="External"/><Relationship Id="rId284" Type="http://schemas.openxmlformats.org/officeDocument/2006/relationships/hyperlink" Target="mailto:drdaniellawyer@gmail.com" TargetMode="External"/><Relationship Id="rId491" Type="http://schemas.openxmlformats.org/officeDocument/2006/relationships/hyperlink" Target="mailto:rgpdas@gmail.com" TargetMode="External"/><Relationship Id="rId505" Type="http://schemas.openxmlformats.org/officeDocument/2006/relationships/hyperlink" Target="mailto:info@kewalramani.in" TargetMode="External"/><Relationship Id="rId37" Type="http://schemas.openxmlformats.org/officeDocument/2006/relationships/hyperlink" Target="mailto:vivagarwal01@gmail.com" TargetMode="External"/><Relationship Id="rId79" Type="http://schemas.openxmlformats.org/officeDocument/2006/relationships/hyperlink" Target="mailto:vivagarwal01@gmail.com" TargetMode="External"/><Relationship Id="rId102" Type="http://schemas.openxmlformats.org/officeDocument/2006/relationships/hyperlink" Target="mailto:vivagarwal01@gmail.com" TargetMode="External"/><Relationship Id="rId144" Type="http://schemas.openxmlformats.org/officeDocument/2006/relationships/hyperlink" Target="mailto:vpgco@vpgco.com" TargetMode="External"/><Relationship Id="rId90" Type="http://schemas.openxmlformats.org/officeDocument/2006/relationships/hyperlink" Target="mailto:vivagarwal01@gmail.com" TargetMode="External"/><Relationship Id="rId186" Type="http://schemas.openxmlformats.org/officeDocument/2006/relationships/hyperlink" Target="mailto:arvindadv1@yahoo.com" TargetMode="External"/><Relationship Id="rId351" Type="http://schemas.openxmlformats.org/officeDocument/2006/relationships/hyperlink" Target="mailto:badheka.parth@gmail.com" TargetMode="External"/><Relationship Id="rId393" Type="http://schemas.openxmlformats.org/officeDocument/2006/relationships/hyperlink" Target="mailto:bhaskarsinharoy10@gmail.com" TargetMode="External"/><Relationship Id="rId407" Type="http://schemas.openxmlformats.org/officeDocument/2006/relationships/hyperlink" Target="mailto:advocate.jrjain@gmail.com" TargetMode="External"/><Relationship Id="rId449" Type="http://schemas.openxmlformats.org/officeDocument/2006/relationships/hyperlink" Target="mailto:dcmaliadvocate@yahoo.com" TargetMode="External"/><Relationship Id="rId211" Type="http://schemas.openxmlformats.org/officeDocument/2006/relationships/hyperlink" Target="mailto:gandhiassociates_dk@yahoo.com" TargetMode="External"/><Relationship Id="rId253" Type="http://schemas.openxmlformats.org/officeDocument/2006/relationships/hyperlink" Target="mailto:info@kewalramani.in" TargetMode="External"/><Relationship Id="rId295" Type="http://schemas.openxmlformats.org/officeDocument/2006/relationships/hyperlink" Target="mailto:shettysubhash@gmail.com" TargetMode="External"/><Relationship Id="rId309" Type="http://schemas.openxmlformats.org/officeDocument/2006/relationships/hyperlink" Target="mailto:pankajghiyajaipur@gmail.com" TargetMode="External"/><Relationship Id="rId460" Type="http://schemas.openxmlformats.org/officeDocument/2006/relationships/hyperlink" Target="mailto:snprasadandco@gmail.com" TargetMode="External"/><Relationship Id="rId516" Type="http://schemas.openxmlformats.org/officeDocument/2006/relationships/hyperlink" Target="mailto:badheka.parth@gmail.com" TargetMode="External"/><Relationship Id="rId48" Type="http://schemas.openxmlformats.org/officeDocument/2006/relationships/hyperlink" Target="mailto:vivagarwal01@gmail.com" TargetMode="External"/><Relationship Id="rId113" Type="http://schemas.openxmlformats.org/officeDocument/2006/relationships/hyperlink" Target="mailto:santjai@rediffmail.com" TargetMode="External"/><Relationship Id="rId320" Type="http://schemas.openxmlformats.org/officeDocument/2006/relationships/hyperlink" Target="mailto:ksalegal@gmail.com" TargetMode="External"/><Relationship Id="rId155" Type="http://schemas.openxmlformats.org/officeDocument/2006/relationships/hyperlink" Target="mailto:drashoksaraf@gmail.com" TargetMode="External"/><Relationship Id="rId197" Type="http://schemas.openxmlformats.org/officeDocument/2006/relationships/hyperlink" Target="mailto:npjainadv@gmail.com" TargetMode="External"/><Relationship Id="rId362" Type="http://schemas.openxmlformats.org/officeDocument/2006/relationships/hyperlink" Target="mailto:dcmaliadvocate@yahoo.com" TargetMode="External"/><Relationship Id="rId418" Type="http://schemas.openxmlformats.org/officeDocument/2006/relationships/hyperlink" Target="mailto:hemant.arora@hemantarora.com" TargetMode="External"/><Relationship Id="rId222" Type="http://schemas.openxmlformats.org/officeDocument/2006/relationships/hyperlink" Target="mailto:snprasadandco@gmail.com" TargetMode="External"/><Relationship Id="rId264" Type="http://schemas.openxmlformats.org/officeDocument/2006/relationships/hyperlink" Target="mailto:gandhiassociates_dk@yahoo.com" TargetMode="External"/><Relationship Id="rId471" Type="http://schemas.openxmlformats.org/officeDocument/2006/relationships/hyperlink" Target="mailto:raginee@gmail.com" TargetMode="External"/><Relationship Id="rId17" Type="http://schemas.openxmlformats.org/officeDocument/2006/relationships/hyperlink" Target="mailto:vivagarwal01@gmail.com" TargetMode="External"/><Relationship Id="rId59" Type="http://schemas.openxmlformats.org/officeDocument/2006/relationships/hyperlink" Target="mailto:vivagarwal01@gmail.com" TargetMode="External"/><Relationship Id="rId124" Type="http://schemas.openxmlformats.org/officeDocument/2006/relationships/hyperlink" Target="mailto:rajbhawan@yahoo.com" TargetMode="External"/><Relationship Id="rId70" Type="http://schemas.openxmlformats.org/officeDocument/2006/relationships/hyperlink" Target="mailto:vivagarwal01@gmail.com" TargetMode="External"/><Relationship Id="rId166" Type="http://schemas.openxmlformats.org/officeDocument/2006/relationships/hyperlink" Target="mailto:ksalegal@gmail.com" TargetMode="External"/><Relationship Id="rId331" Type="http://schemas.openxmlformats.org/officeDocument/2006/relationships/hyperlink" Target="mailto:anupmadev@gmail.com" TargetMode="External"/><Relationship Id="rId373" Type="http://schemas.openxmlformats.org/officeDocument/2006/relationships/hyperlink" Target="mailto:gdhelia@gmail.com" TargetMode="External"/><Relationship Id="rId429" Type="http://schemas.openxmlformats.org/officeDocument/2006/relationships/hyperlink" Target="mailto:satyapriyashilpi@gmail.com" TargetMode="External"/><Relationship Id="rId1" Type="http://schemas.openxmlformats.org/officeDocument/2006/relationships/hyperlink" Target="mailto:vivagarwal01@gmail.com" TargetMode="External"/><Relationship Id="rId233" Type="http://schemas.openxmlformats.org/officeDocument/2006/relationships/hyperlink" Target="mailto:johnjacobsingh@gmail.com" TargetMode="External"/><Relationship Id="rId440" Type="http://schemas.openxmlformats.org/officeDocument/2006/relationships/hyperlink" Target="mailto:gandhiassociates_dk@yahoo.com" TargetMode="External"/><Relationship Id="rId28" Type="http://schemas.openxmlformats.org/officeDocument/2006/relationships/hyperlink" Target="mailto:vivagarwal01@gmail.com" TargetMode="External"/><Relationship Id="rId275" Type="http://schemas.openxmlformats.org/officeDocument/2006/relationships/hyperlink" Target="mailto:plbansal49@gmail.com" TargetMode="External"/><Relationship Id="rId300" Type="http://schemas.openxmlformats.org/officeDocument/2006/relationships/hyperlink" Target="mailto:kckaushik@gmail.com" TargetMode="External"/><Relationship Id="rId482" Type="http://schemas.openxmlformats.org/officeDocument/2006/relationships/hyperlink" Target="mailto:ajaywadhwa@hotmail.com" TargetMode="External"/><Relationship Id="rId81" Type="http://schemas.openxmlformats.org/officeDocument/2006/relationships/hyperlink" Target="mailto:vivagarwal01@gmail.com" TargetMode="External"/><Relationship Id="rId135" Type="http://schemas.openxmlformats.org/officeDocument/2006/relationships/hyperlink" Target="mailto:cbtc@mtnl.net.in" TargetMode="External"/><Relationship Id="rId177" Type="http://schemas.openxmlformats.org/officeDocument/2006/relationships/hyperlink" Target="mailto:ashukla_advocate@rediffmail.com" TargetMode="External"/><Relationship Id="rId342" Type="http://schemas.openxmlformats.org/officeDocument/2006/relationships/hyperlink" Target="mailto:pankajghiyajaipur@gmail.com" TargetMode="External"/><Relationship Id="rId384" Type="http://schemas.openxmlformats.org/officeDocument/2006/relationships/hyperlink" Target="mailto:rkdhaladvocate_tax@yahoo.co.in" TargetMode="External"/><Relationship Id="rId202" Type="http://schemas.openxmlformats.org/officeDocument/2006/relationships/hyperlink" Target="mailto:vipingarg@vgnc.in" TargetMode="External"/><Relationship Id="rId244" Type="http://schemas.openxmlformats.org/officeDocument/2006/relationships/hyperlink" Target="mailto:info@kewalramani.in" TargetMode="External"/><Relationship Id="rId39" Type="http://schemas.openxmlformats.org/officeDocument/2006/relationships/hyperlink" Target="mailto:vivagarwal01@gmail.com" TargetMode="External"/><Relationship Id="rId286" Type="http://schemas.openxmlformats.org/officeDocument/2006/relationships/hyperlink" Target="mailto:pyvaidya@rediffmail.com" TargetMode="External"/><Relationship Id="rId451" Type="http://schemas.openxmlformats.org/officeDocument/2006/relationships/hyperlink" Target="mailto:hari_patel2010@yahoo.com" TargetMode="External"/><Relationship Id="rId493" Type="http://schemas.openxmlformats.org/officeDocument/2006/relationships/hyperlink" Target="mailto:sarojparidaadvocates@gmail.com" TargetMode="External"/><Relationship Id="rId507" Type="http://schemas.openxmlformats.org/officeDocument/2006/relationships/hyperlink" Target="mailto:axat_vyas@hotmail.com" TargetMode="External"/><Relationship Id="rId50" Type="http://schemas.openxmlformats.org/officeDocument/2006/relationships/hyperlink" Target="mailto:vivagarwal01@gmail.com" TargetMode="External"/><Relationship Id="rId104" Type="http://schemas.openxmlformats.org/officeDocument/2006/relationships/hyperlink" Target="mailto:vivagarwal01@gmail.com" TargetMode="External"/><Relationship Id="rId146" Type="http://schemas.openxmlformats.org/officeDocument/2006/relationships/hyperlink" Target="mailto:pankajghiyajaipur@gmail.com" TargetMode="External"/><Relationship Id="rId188" Type="http://schemas.openxmlformats.org/officeDocument/2006/relationships/hyperlink" Target="mailto:bbpatelandco@yahoo.com" TargetMode="External"/><Relationship Id="rId311" Type="http://schemas.openxmlformats.org/officeDocument/2006/relationships/hyperlink" Target="mailto:adv_sanjay_31@yahoo.co.in" TargetMode="External"/><Relationship Id="rId353" Type="http://schemas.openxmlformats.org/officeDocument/2006/relationships/hyperlink" Target="mailto:khera.rimika@gmail.com" TargetMode="External"/><Relationship Id="rId395" Type="http://schemas.openxmlformats.org/officeDocument/2006/relationships/hyperlink" Target="mailto:dualgst@gmail.com" TargetMode="External"/><Relationship Id="rId409" Type="http://schemas.openxmlformats.org/officeDocument/2006/relationships/hyperlink" Target="mailto:advajay17@gmail.com" TargetMode="External"/><Relationship Id="rId92" Type="http://schemas.openxmlformats.org/officeDocument/2006/relationships/hyperlink" Target="mailto:vivagarwal01@gmail.com" TargetMode="External"/><Relationship Id="rId213" Type="http://schemas.openxmlformats.org/officeDocument/2006/relationships/hyperlink" Target="mailto:info@kewalramani.in" TargetMode="External"/><Relationship Id="rId420" Type="http://schemas.openxmlformats.org/officeDocument/2006/relationships/hyperlink" Target="mailto:opslaw_1976@rediffmail.com" TargetMode="External"/><Relationship Id="rId255" Type="http://schemas.openxmlformats.org/officeDocument/2006/relationships/hyperlink" Target="mailto:santjai@rediffmail.com" TargetMode="External"/><Relationship Id="rId297" Type="http://schemas.openxmlformats.org/officeDocument/2006/relationships/hyperlink" Target="mailto:vsjayakumar1986@yahoo.co.in" TargetMode="External"/><Relationship Id="rId462" Type="http://schemas.openxmlformats.org/officeDocument/2006/relationships/hyperlink" Target="mailto:samirjani@yahoo.co.in" TargetMode="External"/><Relationship Id="rId518" Type="http://schemas.openxmlformats.org/officeDocument/2006/relationships/hyperlink" Target="mailto:Janak.vaghani1@gmail.com" TargetMode="External"/><Relationship Id="rId115" Type="http://schemas.openxmlformats.org/officeDocument/2006/relationships/hyperlink" Target="mailto:info@kewalramani.in" TargetMode="External"/><Relationship Id="rId157" Type="http://schemas.openxmlformats.org/officeDocument/2006/relationships/hyperlink" Target="mailto:dcmaliadvocate@yahoo.com" TargetMode="External"/><Relationship Id="rId322" Type="http://schemas.openxmlformats.org/officeDocument/2006/relationships/hyperlink" Target="mailto:purohitganesh@gmail.com" TargetMode="External"/><Relationship Id="rId364" Type="http://schemas.openxmlformats.org/officeDocument/2006/relationships/hyperlink" Target="mailto:gopalsharmaco@gmail.com" TargetMode="External"/><Relationship Id="rId61" Type="http://schemas.openxmlformats.org/officeDocument/2006/relationships/hyperlink" Target="mailto:vivagarwal01@gmail.com" TargetMode="External"/><Relationship Id="rId199" Type="http://schemas.openxmlformats.org/officeDocument/2006/relationships/hyperlink" Target="mailto:rajendrasodani@gmail.com" TargetMode="External"/><Relationship Id="rId19" Type="http://schemas.openxmlformats.org/officeDocument/2006/relationships/hyperlink" Target="mailto:vivagarwal01@gmail.com" TargetMode="External"/><Relationship Id="rId224" Type="http://schemas.openxmlformats.org/officeDocument/2006/relationships/hyperlink" Target="mailto:avskrishnamohan@yahoo.com" TargetMode="External"/><Relationship Id="rId266" Type="http://schemas.openxmlformats.org/officeDocument/2006/relationships/hyperlink" Target="mailto:info@kewalramani.in" TargetMode="External"/><Relationship Id="rId431" Type="http://schemas.openxmlformats.org/officeDocument/2006/relationships/hyperlink" Target="mailto:varinder_adv@yahoo.com" TargetMode="External"/><Relationship Id="rId473" Type="http://schemas.openxmlformats.org/officeDocument/2006/relationships/hyperlink" Target="mailto:rkdhaladvocate_tax@yahoo.co.in" TargetMode="External"/><Relationship Id="rId30" Type="http://schemas.openxmlformats.org/officeDocument/2006/relationships/hyperlink" Target="mailto:vivagarwal01@gmail.com" TargetMode="External"/><Relationship Id="rId126" Type="http://schemas.openxmlformats.org/officeDocument/2006/relationships/hyperlink" Target="mailto:ajaysingh.legal@gmail.com" TargetMode="External"/><Relationship Id="rId168" Type="http://schemas.openxmlformats.org/officeDocument/2006/relationships/hyperlink" Target="mailto:chetiasuman@gmail.com" TargetMode="External"/><Relationship Id="rId333" Type="http://schemas.openxmlformats.org/officeDocument/2006/relationships/hyperlink" Target="mailto:anagha2963@yahoo.co.in" TargetMode="External"/><Relationship Id="rId72" Type="http://schemas.openxmlformats.org/officeDocument/2006/relationships/hyperlink" Target="mailto:vivagarwal01@gmail.com" TargetMode="External"/><Relationship Id="rId375" Type="http://schemas.openxmlformats.org/officeDocument/2006/relationships/hyperlink" Target="mailto:natabar.panda@gmail.com" TargetMode="External"/><Relationship Id="rId3" Type="http://schemas.openxmlformats.org/officeDocument/2006/relationships/hyperlink" Target="mailto:vivagarwal01@gmail.com" TargetMode="External"/><Relationship Id="rId235" Type="http://schemas.openxmlformats.org/officeDocument/2006/relationships/hyperlink" Target="mailto:rameshjena2009@gmail.com" TargetMode="External"/><Relationship Id="rId277" Type="http://schemas.openxmlformats.org/officeDocument/2006/relationships/hyperlink" Target="mailto:gbaskaradvocate@gmail.com" TargetMode="External"/><Relationship Id="rId400" Type="http://schemas.openxmlformats.org/officeDocument/2006/relationships/hyperlink" Target="mailto:varinder_adv@yahoo.com" TargetMode="External"/><Relationship Id="rId442" Type="http://schemas.openxmlformats.org/officeDocument/2006/relationships/hyperlink" Target="mailto:advocaterakesh@gmail.com" TargetMode="External"/><Relationship Id="rId484" Type="http://schemas.openxmlformats.org/officeDocument/2006/relationships/hyperlink" Target="mailto:c.basudeb@yahoo.in" TargetMode="External"/><Relationship Id="rId137" Type="http://schemas.openxmlformats.org/officeDocument/2006/relationships/hyperlink" Target="mailto:kvanjara51@gmail.com" TargetMode="External"/><Relationship Id="rId302" Type="http://schemas.openxmlformats.org/officeDocument/2006/relationships/hyperlink" Target="mailto:swamijifive@gmail.com" TargetMode="External"/><Relationship Id="rId344" Type="http://schemas.openxmlformats.org/officeDocument/2006/relationships/hyperlink" Target="mailto:aanchalkapoor_ca@yahoo.com" TargetMode="External"/><Relationship Id="rId41" Type="http://schemas.openxmlformats.org/officeDocument/2006/relationships/hyperlink" Target="mailto:vivagarwal01@gmail.com" TargetMode="External"/><Relationship Id="rId83" Type="http://schemas.openxmlformats.org/officeDocument/2006/relationships/hyperlink" Target="mailto:vivagarwal01@gmail.com" TargetMode="External"/><Relationship Id="rId179" Type="http://schemas.openxmlformats.org/officeDocument/2006/relationships/hyperlink" Target="mailto:vpgco@vpgco.com" TargetMode="External"/><Relationship Id="rId386" Type="http://schemas.openxmlformats.org/officeDocument/2006/relationships/hyperlink" Target="mailto:bpsinha_adv@gmail.com" TargetMode="External"/><Relationship Id="rId190" Type="http://schemas.openxmlformats.org/officeDocument/2006/relationships/hyperlink" Target="mailto:prashanth@gspconsulting.co.in" TargetMode="External"/><Relationship Id="rId204" Type="http://schemas.openxmlformats.org/officeDocument/2006/relationships/hyperlink" Target="mailto:pankajghiyajaipur@gmail.com" TargetMode="External"/><Relationship Id="rId246" Type="http://schemas.openxmlformats.org/officeDocument/2006/relationships/hyperlink" Target="mailto:ajaysariya@gmail.com" TargetMode="External"/><Relationship Id="rId288" Type="http://schemas.openxmlformats.org/officeDocument/2006/relationships/hyperlink" Target="mailto:advocaterjoshi@gmail.com" TargetMode="External"/><Relationship Id="rId411" Type="http://schemas.openxmlformats.org/officeDocument/2006/relationships/hyperlink" Target="mailto:basant_nrb@rediffmail.com" TargetMode="External"/><Relationship Id="rId453" Type="http://schemas.openxmlformats.org/officeDocument/2006/relationships/hyperlink" Target="mailto:npjainadv@gmail.com" TargetMode="External"/><Relationship Id="rId509" Type="http://schemas.openxmlformats.org/officeDocument/2006/relationships/hyperlink" Target="mailto:bbpatelandco@yahoo.com" TargetMode="External"/><Relationship Id="rId106" Type="http://schemas.openxmlformats.org/officeDocument/2006/relationships/hyperlink" Target="mailto:vivagarwal01@gmail.com" TargetMode="External"/><Relationship Id="rId313" Type="http://schemas.openxmlformats.org/officeDocument/2006/relationships/hyperlink" Target="mailto:amindipakandco@yahoo.com" TargetMode="External"/><Relationship Id="rId495" Type="http://schemas.openxmlformats.org/officeDocument/2006/relationships/hyperlink" Target="mailto:camitish@gmail.com" TargetMode="External"/><Relationship Id="rId10" Type="http://schemas.openxmlformats.org/officeDocument/2006/relationships/hyperlink" Target="mailto:vivagarwal01@gmail.com" TargetMode="External"/><Relationship Id="rId52" Type="http://schemas.openxmlformats.org/officeDocument/2006/relationships/hyperlink" Target="mailto:vivagarwal01@gmail.com" TargetMode="External"/><Relationship Id="rId94" Type="http://schemas.openxmlformats.org/officeDocument/2006/relationships/hyperlink" Target="mailto:vivagarwal01@gmail.com" TargetMode="External"/><Relationship Id="rId148" Type="http://schemas.openxmlformats.org/officeDocument/2006/relationships/hyperlink" Target="mailto:kvanjara51@gmail.com" TargetMode="External"/><Relationship Id="rId355" Type="http://schemas.openxmlformats.org/officeDocument/2006/relationships/hyperlink" Target="mailto:varnicanigam@gmail.com" TargetMode="External"/><Relationship Id="rId397" Type="http://schemas.openxmlformats.org/officeDocument/2006/relationships/hyperlink" Target="mailto:verma_kumar_sanjay@yahoo.co.in" TargetMode="External"/><Relationship Id="rId520" Type="http://schemas.openxmlformats.org/officeDocument/2006/relationships/hyperlink" Target="mailto:nikita.badheka@gmail.com" TargetMode="External"/><Relationship Id="rId215" Type="http://schemas.openxmlformats.org/officeDocument/2006/relationships/hyperlink" Target="mailto:kckaushik@gmail.com" TargetMode="External"/><Relationship Id="rId257" Type="http://schemas.openxmlformats.org/officeDocument/2006/relationships/hyperlink" Target="mailto:atamteck@gmail.com" TargetMode="External"/><Relationship Id="rId422" Type="http://schemas.openxmlformats.org/officeDocument/2006/relationships/hyperlink" Target="mailto:puneetkumarsingh@gmail.com" TargetMode="External"/><Relationship Id="rId464" Type="http://schemas.openxmlformats.org/officeDocument/2006/relationships/hyperlink" Target="mailto:top.tsreddy70@gmail.com" TargetMode="External"/><Relationship Id="rId299" Type="http://schemas.openxmlformats.org/officeDocument/2006/relationships/hyperlink" Target="mailto:pankajghiyajaipur@gmail.com" TargetMode="External"/><Relationship Id="rId63" Type="http://schemas.openxmlformats.org/officeDocument/2006/relationships/hyperlink" Target="mailto:vivagarwal01@gmail.com" TargetMode="External"/><Relationship Id="rId159" Type="http://schemas.openxmlformats.org/officeDocument/2006/relationships/hyperlink" Target="mailto:styagi1234@yahoo.com" TargetMode="External"/><Relationship Id="rId366" Type="http://schemas.openxmlformats.org/officeDocument/2006/relationships/hyperlink" Target="mailto:pankajghiyajaipur@gmail.com" TargetMode="External"/><Relationship Id="rId226" Type="http://schemas.openxmlformats.org/officeDocument/2006/relationships/hyperlink" Target="mailto:arvindjiiadv@gmail.com" TargetMode="External"/><Relationship Id="rId433" Type="http://schemas.openxmlformats.org/officeDocument/2006/relationships/hyperlink" Target="mailto:vinaypushp.advocate@rediffmail.com"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gandhiassociates_dk@yahoo.com" TargetMode="External"/><Relationship Id="rId2" Type="http://schemas.openxmlformats.org/officeDocument/2006/relationships/hyperlink" Target="https://wa.me/" TargetMode="External"/><Relationship Id="rId1" Type="http://schemas.openxmlformats.org/officeDocument/2006/relationships/hyperlink" Target="mailto:abc@example.com" TargetMode="External"/><Relationship Id="rId6" Type="http://schemas.openxmlformats.org/officeDocument/2006/relationships/drawing" Target="../drawings/drawing2.xml"/><Relationship Id="rId5" Type="http://schemas.openxmlformats.org/officeDocument/2006/relationships/printerSettings" Target="../printerSettings/printerSettings3.bin"/><Relationship Id="rId4" Type="http://schemas.openxmlformats.org/officeDocument/2006/relationships/hyperlink" Target="mailto:cajamuna@gmail.com"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s://wa.me/" TargetMode="External"/><Relationship Id="rId2" Type="http://schemas.openxmlformats.org/officeDocument/2006/relationships/hyperlink" Target="mailto:abc@example.com" TargetMode="External"/><Relationship Id="rId1" Type="http://schemas.openxmlformats.org/officeDocument/2006/relationships/hyperlink" Target="mailto:namaskargsmile@gmail.com" TargetMode="External"/><Relationship Id="rId6" Type="http://schemas.openxmlformats.org/officeDocument/2006/relationships/drawing" Target="../drawings/drawing3.xml"/><Relationship Id="rId5" Type="http://schemas.openxmlformats.org/officeDocument/2006/relationships/printerSettings" Target="../printerSettings/printerSettings4.bin"/><Relationship Id="rId4" Type="http://schemas.openxmlformats.org/officeDocument/2006/relationships/hyperlink" Target="tel:+01273123456"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hyperlink" Target="mailto:gandhiassociates_dk@yahoo.com" TargetMode="External"/><Relationship Id="rId2" Type="http://schemas.openxmlformats.org/officeDocument/2006/relationships/hyperlink" Target="https://wa.me/" TargetMode="External"/><Relationship Id="rId1" Type="http://schemas.openxmlformats.org/officeDocument/2006/relationships/hyperlink" Target="mailto:abc@example.com" TargetMode="External"/><Relationship Id="rId6" Type="http://schemas.openxmlformats.org/officeDocument/2006/relationships/drawing" Target="../drawings/drawing5.xml"/><Relationship Id="rId5" Type="http://schemas.openxmlformats.org/officeDocument/2006/relationships/printerSettings" Target="../printerSettings/printerSettings6.bin"/><Relationship Id="rId4" Type="http://schemas.openxmlformats.org/officeDocument/2006/relationships/hyperlink" Target="mailto:cajamuna@gmail.com"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s://wa.me/" TargetMode="External"/><Relationship Id="rId7" Type="http://schemas.openxmlformats.org/officeDocument/2006/relationships/drawing" Target="../drawings/drawing6.xml"/><Relationship Id="rId2" Type="http://schemas.openxmlformats.org/officeDocument/2006/relationships/hyperlink" Target="mailto:abc@example.com" TargetMode="External"/><Relationship Id="rId1" Type="http://schemas.openxmlformats.org/officeDocument/2006/relationships/hyperlink" Target="mailto:info@kewalramani.in" TargetMode="External"/><Relationship Id="rId6" Type="http://schemas.openxmlformats.org/officeDocument/2006/relationships/printerSettings" Target="../printerSettings/printerSettings7.bin"/><Relationship Id="rId5" Type="http://schemas.openxmlformats.org/officeDocument/2006/relationships/hyperlink" Target="mailto:avi209@gmail.com" TargetMode="External"/><Relationship Id="rId4" Type="http://schemas.openxmlformats.org/officeDocument/2006/relationships/hyperlink" Target="tel:+01273123456"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AE91"/>
  <sheetViews>
    <sheetView showGridLines="0" showRowColHeaders="0" view="pageBreakPreview" zoomScaleNormal="100" zoomScaleSheetLayoutView="100" workbookViewId="0">
      <pane ySplit="17" topLeftCell="A18" activePane="bottomLeft" state="frozen"/>
      <selection pane="bottomLeft" activeCell="AA8" sqref="AA8"/>
    </sheetView>
  </sheetViews>
  <sheetFormatPr defaultColWidth="9.140625" defaultRowHeight="15" x14ac:dyDescent="0.25"/>
  <cols>
    <col min="1" max="4" width="0.85546875" style="1" customWidth="1"/>
    <col min="5" max="5" width="4.42578125" style="1" customWidth="1"/>
    <col min="6" max="6" width="4.28515625" style="1" customWidth="1"/>
    <col min="7" max="7" width="0.85546875" style="1" customWidth="1"/>
    <col min="8" max="9" width="4.28515625" style="1" customWidth="1"/>
    <col min="10" max="10" width="3.7109375" style="1" customWidth="1"/>
    <col min="11" max="12" width="4.28515625" style="1" customWidth="1"/>
    <col min="13" max="13" width="3.7109375" style="1" customWidth="1"/>
    <col min="14" max="15" width="4.28515625" style="56" customWidth="1"/>
    <col min="16" max="19" width="0.85546875" style="1" customWidth="1"/>
    <col min="20" max="20" width="20.7109375" style="1" hidden="1" customWidth="1"/>
    <col min="21" max="21" width="30.7109375" style="1" hidden="1" customWidth="1"/>
    <col min="22" max="22" width="18.28515625" style="1" hidden="1" customWidth="1"/>
    <col min="23" max="23" width="9.140625" style="1" hidden="1" customWidth="1"/>
    <col min="24" max="24" width="46.85546875" style="1" hidden="1" customWidth="1"/>
    <col min="25" max="25" width="9.140625" style="1" hidden="1" customWidth="1"/>
    <col min="26" max="26" width="11.28515625" style="1" customWidth="1"/>
    <col min="27" max="28" width="9.140625" style="1" customWidth="1"/>
    <col min="29" max="16384" width="9.140625" style="1"/>
  </cols>
  <sheetData>
    <row r="1" spans="2:29" ht="7.5" customHeight="1" x14ac:dyDescent="0.25"/>
    <row r="2" spans="2:29" s="2" customFormat="1" ht="5.0999999999999996" customHeight="1" x14ac:dyDescent="0.25">
      <c r="B2" s="5"/>
      <c r="C2" s="6"/>
      <c r="D2" s="6"/>
      <c r="E2" s="6"/>
      <c r="F2" s="6"/>
      <c r="G2" s="6"/>
      <c r="H2" s="6"/>
      <c r="I2" s="6"/>
      <c r="J2" s="6"/>
      <c r="K2" s="6"/>
      <c r="L2" s="6"/>
      <c r="M2" s="6"/>
      <c r="N2" s="57"/>
      <c r="O2" s="57"/>
      <c r="P2" s="6"/>
      <c r="Q2" s="6"/>
      <c r="R2" s="7"/>
    </row>
    <row r="3" spans="2:29" s="2" customFormat="1" ht="20.100000000000001" customHeight="1" x14ac:dyDescent="0.25">
      <c r="B3" s="8"/>
      <c r="C3" s="3"/>
      <c r="D3" s="3"/>
      <c r="E3" s="3"/>
      <c r="F3" s="3"/>
      <c r="G3" s="3"/>
      <c r="H3" s="3"/>
      <c r="I3" s="3"/>
      <c r="J3" s="3"/>
      <c r="K3" s="3"/>
      <c r="L3" s="303" t="s">
        <v>134</v>
      </c>
      <c r="M3" s="304" t="s">
        <v>135</v>
      </c>
      <c r="N3" s="304"/>
      <c r="O3" s="304"/>
      <c r="P3" s="3"/>
      <c r="Q3" s="3"/>
      <c r="R3" s="9"/>
      <c r="T3" s="66" t="s">
        <v>141</v>
      </c>
    </row>
    <row r="4" spans="2:29" s="2" customFormat="1" ht="20.100000000000001" customHeight="1" x14ac:dyDescent="0.25">
      <c r="B4" s="8"/>
      <c r="C4" s="3"/>
      <c r="D4" s="3"/>
      <c r="E4" s="3"/>
      <c r="F4" s="3"/>
      <c r="G4" s="3"/>
      <c r="H4" s="3"/>
      <c r="I4" s="3"/>
      <c r="J4" s="3"/>
      <c r="K4" s="3"/>
      <c r="L4" s="303"/>
      <c r="M4" s="304" t="s">
        <v>136</v>
      </c>
      <c r="N4" s="304"/>
      <c r="O4" s="304"/>
      <c r="P4" s="3"/>
      <c r="Q4" s="3"/>
      <c r="R4" s="9"/>
      <c r="T4" s="72" t="s">
        <v>138</v>
      </c>
      <c r="U4" s="21" t="s">
        <v>8</v>
      </c>
    </row>
    <row r="5" spans="2:29" s="2" customFormat="1" ht="20.100000000000001" customHeight="1" x14ac:dyDescent="0.25">
      <c r="B5" s="8"/>
      <c r="C5" s="3"/>
      <c r="D5" s="3"/>
      <c r="E5" s="3"/>
      <c r="F5" s="3"/>
      <c r="G5" s="3"/>
      <c r="H5" s="3"/>
      <c r="I5" s="3"/>
      <c r="J5" s="3"/>
      <c r="K5" s="3"/>
      <c r="L5" s="303"/>
      <c r="M5" s="304" t="s">
        <v>137</v>
      </c>
      <c r="N5" s="304"/>
      <c r="O5" s="304"/>
      <c r="P5" s="3"/>
      <c r="Q5" s="3"/>
      <c r="R5" s="9"/>
      <c r="T5" s="72" t="s">
        <v>140</v>
      </c>
      <c r="U5" s="74" t="s">
        <v>139</v>
      </c>
      <c r="V5" s="1"/>
      <c r="W5" s="1"/>
      <c r="X5" s="40"/>
    </row>
    <row r="6" spans="2:29" s="2" customFormat="1" ht="5.0999999999999996" customHeight="1" x14ac:dyDescent="0.25">
      <c r="B6" s="8"/>
      <c r="C6" s="3"/>
      <c r="D6" s="3"/>
      <c r="E6" s="3"/>
      <c r="F6" s="3"/>
      <c r="G6" s="3"/>
      <c r="H6" s="3"/>
      <c r="I6" s="3"/>
      <c r="J6" s="3"/>
      <c r="K6" s="3"/>
      <c r="L6" s="3"/>
      <c r="M6" s="3"/>
      <c r="N6" s="64"/>
      <c r="O6" s="64"/>
      <c r="P6" s="3"/>
      <c r="Q6" s="3"/>
      <c r="R6" s="9"/>
      <c r="T6" s="73"/>
      <c r="U6" s="75"/>
    </row>
    <row r="7" spans="2:29" s="2" customFormat="1" ht="20.100000000000001" customHeight="1" x14ac:dyDescent="0.25">
      <c r="B7" s="8"/>
      <c r="C7" s="305" t="s">
        <v>19</v>
      </c>
      <c r="D7" s="305"/>
      <c r="E7" s="305"/>
      <c r="F7" s="305"/>
      <c r="G7" s="305"/>
      <c r="H7" s="305"/>
      <c r="I7" s="305"/>
      <c r="J7" s="305"/>
      <c r="K7" s="305"/>
      <c r="L7" s="305"/>
      <c r="M7" s="305"/>
      <c r="N7" s="305"/>
      <c r="O7" s="305"/>
      <c r="P7" s="305"/>
      <c r="Q7" s="82"/>
      <c r="R7" s="9"/>
      <c r="T7" s="72" t="s">
        <v>154</v>
      </c>
      <c r="U7" s="70">
        <f ca="1">TODAY()</f>
        <v>44726</v>
      </c>
      <c r="X7" s="1"/>
      <c r="Y7" s="1"/>
    </row>
    <row r="8" spans="2:29" s="2" customFormat="1" ht="15" customHeight="1" x14ac:dyDescent="0.25">
      <c r="B8" s="8"/>
      <c r="C8" s="302" t="s">
        <v>142</v>
      </c>
      <c r="D8" s="302"/>
      <c r="E8" s="302"/>
      <c r="F8" s="302"/>
      <c r="G8" s="302"/>
      <c r="H8" s="302"/>
      <c r="I8" s="302"/>
      <c r="J8" s="302"/>
      <c r="K8" s="302"/>
      <c r="L8" s="302"/>
      <c r="M8" s="302"/>
      <c r="N8" s="302"/>
      <c r="O8" s="302"/>
      <c r="P8" s="302"/>
      <c r="Q8" s="83"/>
      <c r="R8" s="9"/>
      <c r="T8" s="30"/>
      <c r="U8" s="30"/>
    </row>
    <row r="9" spans="2:29" s="2" customFormat="1" ht="5.0999999999999996" customHeight="1" x14ac:dyDescent="0.25">
      <c r="B9" s="8"/>
      <c r="C9" s="86"/>
      <c r="D9" s="86"/>
      <c r="E9" s="86"/>
      <c r="F9" s="86"/>
      <c r="G9" s="86"/>
      <c r="H9" s="86"/>
      <c r="I9" s="86"/>
      <c r="J9" s="31"/>
      <c r="K9" s="87"/>
      <c r="L9" s="87"/>
      <c r="M9" s="87"/>
      <c r="N9" s="87"/>
      <c r="O9" s="87"/>
      <c r="P9" s="87"/>
      <c r="Q9" s="87"/>
      <c r="R9" s="9"/>
    </row>
    <row r="10" spans="2:29" s="2" customFormat="1" ht="20.100000000000001" customHeight="1" x14ac:dyDescent="0.25">
      <c r="B10" s="8"/>
      <c r="C10" s="88"/>
      <c r="D10" s="88"/>
      <c r="E10" s="88"/>
      <c r="F10" s="309" t="s">
        <v>155</v>
      </c>
      <c r="G10" s="309"/>
      <c r="H10" s="309"/>
      <c r="I10" s="309"/>
      <c r="J10" s="309"/>
      <c r="K10" s="309"/>
      <c r="L10" s="309"/>
      <c r="M10" s="309"/>
      <c r="N10" s="309"/>
      <c r="O10" s="88"/>
      <c r="P10" s="88"/>
      <c r="Q10" s="88"/>
      <c r="R10" s="9"/>
    </row>
    <row r="11" spans="2:29" s="2" customFormat="1" ht="5.0999999999999996" customHeight="1" x14ac:dyDescent="0.25">
      <c r="B11" s="8"/>
      <c r="D11" s="32"/>
      <c r="O11" s="89"/>
      <c r="P11" s="32"/>
      <c r="Q11" s="32"/>
      <c r="R11" s="9"/>
      <c r="T11" s="71">
        <v>9810216801</v>
      </c>
      <c r="U11" s="71">
        <v>9450361368</v>
      </c>
      <c r="AC11" s="33"/>
    </row>
    <row r="12" spans="2:29" s="2" customFormat="1" ht="20.100000000000001" customHeight="1" x14ac:dyDescent="0.25">
      <c r="B12" s="8"/>
      <c r="D12" s="32"/>
      <c r="E12" s="32"/>
      <c r="F12" s="32"/>
      <c r="G12" s="84"/>
      <c r="H12" s="84"/>
      <c r="I12" s="84"/>
      <c r="J12" s="31"/>
      <c r="L12" s="32"/>
      <c r="M12" s="84"/>
      <c r="N12" s="32"/>
      <c r="O12" s="32"/>
      <c r="P12" s="84"/>
      <c r="Q12" s="84"/>
      <c r="R12" s="9"/>
      <c r="AC12" s="33"/>
    </row>
    <row r="13" spans="2:29" s="2" customFormat="1" ht="20.100000000000001" customHeight="1" x14ac:dyDescent="0.25">
      <c r="B13" s="8"/>
      <c r="D13" s="32"/>
      <c r="E13" s="314" t="s">
        <v>260</v>
      </c>
      <c r="F13" s="314"/>
      <c r="G13" s="314"/>
      <c r="H13" s="314"/>
      <c r="I13" s="314"/>
      <c r="J13" s="314"/>
      <c r="K13" s="314"/>
      <c r="L13" s="314"/>
      <c r="M13" s="314"/>
      <c r="N13" s="314"/>
      <c r="O13" s="314"/>
      <c r="P13" s="84"/>
      <c r="Q13" s="84"/>
      <c r="R13" s="9"/>
      <c r="T13" s="78" t="s">
        <v>157</v>
      </c>
      <c r="U13" s="79" t="s">
        <v>64</v>
      </c>
      <c r="AC13" s="33"/>
    </row>
    <row r="14" spans="2:29" s="2" customFormat="1" ht="20.100000000000001" customHeight="1" x14ac:dyDescent="0.25">
      <c r="B14" s="8"/>
      <c r="D14" s="32"/>
      <c r="E14" s="314"/>
      <c r="F14" s="314"/>
      <c r="G14" s="314"/>
      <c r="H14" s="314"/>
      <c r="I14" s="314"/>
      <c r="J14" s="314"/>
      <c r="K14" s="314"/>
      <c r="L14" s="314"/>
      <c r="M14" s="314"/>
      <c r="N14" s="314"/>
      <c r="O14" s="314"/>
      <c r="P14" s="84"/>
      <c r="Q14" s="84"/>
      <c r="R14" s="9"/>
      <c r="AC14" s="33"/>
    </row>
    <row r="15" spans="2:29" s="2" customFormat="1" ht="20.100000000000001" customHeight="1" x14ac:dyDescent="0.25">
      <c r="B15" s="8"/>
      <c r="D15" s="32"/>
      <c r="E15" s="314"/>
      <c r="F15" s="314"/>
      <c r="G15" s="314"/>
      <c r="H15" s="314"/>
      <c r="I15" s="314"/>
      <c r="J15" s="314"/>
      <c r="K15" s="314"/>
      <c r="L15" s="314"/>
      <c r="M15" s="314"/>
      <c r="N15" s="314"/>
      <c r="O15" s="314"/>
      <c r="P15" s="84"/>
      <c r="Q15" s="84"/>
      <c r="R15" s="9"/>
      <c r="U15" s="79"/>
      <c r="AC15" s="33"/>
    </row>
    <row r="16" spans="2:29" s="2" customFormat="1" ht="20.100000000000001" customHeight="1" x14ac:dyDescent="0.25">
      <c r="B16" s="8"/>
      <c r="D16" s="32"/>
      <c r="E16" s="314"/>
      <c r="F16" s="314"/>
      <c r="G16" s="314"/>
      <c r="H16" s="314"/>
      <c r="I16" s="314"/>
      <c r="J16" s="314"/>
      <c r="K16" s="314"/>
      <c r="L16" s="314"/>
      <c r="M16" s="314"/>
      <c r="N16" s="314"/>
      <c r="O16" s="314"/>
      <c r="P16" s="84"/>
      <c r="Q16" s="84"/>
      <c r="R16" s="9"/>
      <c r="U16" s="79"/>
      <c r="AC16" s="33"/>
    </row>
    <row r="17" spans="1:31" s="2" customFormat="1" ht="20.100000000000001" customHeight="1" x14ac:dyDescent="0.25">
      <c r="B17" s="8"/>
      <c r="C17" s="86"/>
      <c r="D17" s="86"/>
      <c r="E17" s="86"/>
      <c r="F17" s="86"/>
      <c r="G17" s="86"/>
      <c r="H17" s="86"/>
      <c r="I17" s="86"/>
      <c r="J17" s="31"/>
      <c r="K17" s="87"/>
      <c r="L17" s="87"/>
      <c r="M17" s="87"/>
      <c r="N17" s="87"/>
      <c r="O17" s="87"/>
      <c r="P17" s="87"/>
      <c r="Q17" s="87"/>
      <c r="R17" s="9"/>
      <c r="U17" s="79"/>
      <c r="AC17" s="33"/>
    </row>
    <row r="18" spans="1:31" s="2" customFormat="1" ht="5.0999999999999996" customHeight="1" x14ac:dyDescent="0.25">
      <c r="B18" s="8"/>
      <c r="D18" s="32"/>
      <c r="E18" s="80"/>
      <c r="F18" s="80"/>
      <c r="G18" s="84"/>
      <c r="H18" s="84"/>
      <c r="I18" s="84"/>
      <c r="J18" s="31"/>
      <c r="L18" s="32"/>
      <c r="M18" s="84"/>
      <c r="N18" s="80"/>
      <c r="O18" s="80"/>
      <c r="P18" s="84"/>
      <c r="Q18" s="84"/>
      <c r="R18" s="9"/>
      <c r="U18" s="79"/>
      <c r="AC18" s="33"/>
    </row>
    <row r="19" spans="1:31" ht="20.100000000000001" customHeight="1" x14ac:dyDescent="0.25">
      <c r="B19" s="8"/>
      <c r="C19" s="3"/>
      <c r="D19" s="32"/>
      <c r="E19" s="306" t="s">
        <v>167</v>
      </c>
      <c r="F19" s="306"/>
      <c r="G19" s="306"/>
      <c r="H19" s="306"/>
      <c r="I19" s="306"/>
      <c r="J19" s="96"/>
      <c r="K19" s="310" t="s">
        <v>163</v>
      </c>
      <c r="L19" s="310"/>
      <c r="M19" s="310"/>
      <c r="N19" s="310"/>
      <c r="O19" s="310"/>
      <c r="P19" s="3"/>
      <c r="Q19" s="3"/>
      <c r="R19" s="13"/>
      <c r="X19" s="42"/>
      <c r="Z19" s="4"/>
    </row>
    <row r="20" spans="1:31" ht="5.0999999999999996" customHeight="1" x14ac:dyDescent="0.25">
      <c r="B20" s="8"/>
      <c r="C20" s="3"/>
      <c r="D20" s="98"/>
      <c r="E20" s="98"/>
      <c r="F20" s="98"/>
      <c r="G20" s="93"/>
      <c r="H20" s="38"/>
      <c r="I20" s="38"/>
      <c r="J20" s="38"/>
      <c r="K20" s="38"/>
      <c r="L20" s="38"/>
      <c r="M20" s="38"/>
      <c r="N20" s="38"/>
      <c r="O20" s="38"/>
      <c r="P20" s="3"/>
      <c r="Q20" s="3"/>
      <c r="R20" s="13"/>
      <c r="X20" s="42"/>
      <c r="Z20" s="47"/>
    </row>
    <row r="21" spans="1:31" ht="20.100000000000001" customHeight="1" x14ac:dyDescent="0.25">
      <c r="B21" s="8"/>
      <c r="C21" s="3"/>
      <c r="D21" s="91"/>
      <c r="E21" s="306" t="s">
        <v>167</v>
      </c>
      <c r="F21" s="306"/>
      <c r="G21" s="306"/>
      <c r="H21" s="306"/>
      <c r="I21" s="306"/>
      <c r="J21" s="92"/>
      <c r="K21" s="311" t="s">
        <v>168</v>
      </c>
      <c r="L21" s="311"/>
      <c r="M21" s="311"/>
      <c r="N21" s="311"/>
      <c r="O21" s="311"/>
      <c r="P21" s="3"/>
      <c r="Q21" s="3"/>
      <c r="R21" s="13"/>
      <c r="T21" s="1">
        <v>3</v>
      </c>
      <c r="X21" s="42"/>
      <c r="Z21" s="47"/>
      <c r="AE21" s="36"/>
    </row>
    <row r="22" spans="1:31" ht="5.0999999999999996" customHeight="1" x14ac:dyDescent="0.25">
      <c r="B22" s="8"/>
      <c r="C22" s="3"/>
      <c r="D22" s="32"/>
      <c r="E22" s="32"/>
      <c r="F22" s="32"/>
      <c r="G22" s="93"/>
      <c r="H22" s="85"/>
      <c r="I22" s="85"/>
      <c r="J22" s="85"/>
      <c r="K22" s="85"/>
      <c r="L22" s="85"/>
      <c r="M22" s="85"/>
      <c r="N22" s="85"/>
      <c r="O22" s="85"/>
      <c r="P22" s="3"/>
      <c r="Q22" s="3"/>
      <c r="R22" s="13"/>
      <c r="X22" s="42"/>
      <c r="Z22" s="47"/>
    </row>
    <row r="23" spans="1:31" ht="20.100000000000001" customHeight="1" x14ac:dyDescent="0.25">
      <c r="B23" s="8"/>
      <c r="C23" s="3"/>
      <c r="D23" s="32"/>
      <c r="E23" s="306" t="s">
        <v>167</v>
      </c>
      <c r="F23" s="306"/>
      <c r="G23" s="306"/>
      <c r="H23" s="306"/>
      <c r="I23" s="306"/>
      <c r="J23" s="94"/>
      <c r="K23" s="312" t="s">
        <v>164</v>
      </c>
      <c r="L23" s="312"/>
      <c r="M23" s="312"/>
      <c r="N23" s="312"/>
      <c r="O23" s="312"/>
      <c r="P23" s="3"/>
      <c r="Q23" s="3"/>
      <c r="R23" s="13"/>
      <c r="X23" s="42"/>
      <c r="Z23" s="47"/>
    </row>
    <row r="24" spans="1:31" ht="5.0999999999999996" customHeight="1" x14ac:dyDescent="0.25">
      <c r="B24" s="8"/>
      <c r="C24" s="3"/>
      <c r="D24" s="95"/>
      <c r="E24" s="95"/>
      <c r="F24" s="95"/>
      <c r="G24" s="93"/>
      <c r="H24" s="89"/>
      <c r="I24" s="89"/>
      <c r="J24" s="2"/>
      <c r="L24" s="90"/>
      <c r="M24" s="2"/>
      <c r="N24" s="80"/>
      <c r="O24" s="80"/>
      <c r="P24" s="3"/>
      <c r="Q24" s="3"/>
      <c r="R24" s="13"/>
      <c r="X24" s="42"/>
      <c r="Z24" s="47"/>
    </row>
    <row r="25" spans="1:31" ht="20.100000000000001" customHeight="1" x14ac:dyDescent="0.25">
      <c r="B25" s="8"/>
      <c r="C25" s="3"/>
      <c r="D25" s="32"/>
      <c r="E25" s="306" t="s">
        <v>167</v>
      </c>
      <c r="F25" s="306"/>
      <c r="G25" s="306"/>
      <c r="H25" s="306"/>
      <c r="I25" s="306"/>
      <c r="J25" s="96"/>
      <c r="K25" s="313" t="s">
        <v>2</v>
      </c>
      <c r="L25" s="313"/>
      <c r="M25" s="313"/>
      <c r="N25" s="313"/>
      <c r="O25" s="313"/>
      <c r="P25" s="3"/>
      <c r="Q25" s="3"/>
      <c r="R25" s="13"/>
      <c r="X25" s="42"/>
      <c r="Z25" s="47"/>
    </row>
    <row r="26" spans="1:31" ht="5.0999999999999996" customHeight="1" x14ac:dyDescent="0.25">
      <c r="B26" s="8"/>
      <c r="C26" s="3"/>
      <c r="D26" s="98"/>
      <c r="E26" s="98"/>
      <c r="F26" s="98"/>
      <c r="G26" s="93"/>
      <c r="H26" s="38"/>
      <c r="I26" s="38"/>
      <c r="J26" s="38"/>
      <c r="K26" s="90"/>
      <c r="L26" s="38"/>
      <c r="M26" s="38"/>
      <c r="N26" s="38"/>
      <c r="O26" s="38"/>
      <c r="P26" s="3"/>
      <c r="Q26" s="3"/>
      <c r="R26" s="13"/>
      <c r="X26" s="42"/>
      <c r="Z26" s="48"/>
    </row>
    <row r="27" spans="1:31" ht="20.100000000000001" customHeight="1" x14ac:dyDescent="0.25">
      <c r="B27" s="8"/>
      <c r="C27" s="3"/>
      <c r="D27" s="91"/>
      <c r="E27" s="306" t="s">
        <v>167</v>
      </c>
      <c r="F27" s="306"/>
      <c r="G27" s="306"/>
      <c r="H27" s="306"/>
      <c r="I27" s="306"/>
      <c r="J27" s="92"/>
      <c r="K27" s="307" t="s">
        <v>165</v>
      </c>
      <c r="L27" s="307"/>
      <c r="M27" s="307"/>
      <c r="N27" s="307"/>
      <c r="O27" s="307"/>
      <c r="P27" s="3"/>
      <c r="Q27" s="3"/>
      <c r="R27" s="13"/>
      <c r="T27" s="1">
        <v>4</v>
      </c>
      <c r="X27" s="42"/>
      <c r="Z27" s="48"/>
    </row>
    <row r="28" spans="1:31" ht="5.0999999999999996" customHeight="1" x14ac:dyDescent="0.25">
      <c r="B28" s="10"/>
      <c r="C28" s="3"/>
      <c r="D28" s="98"/>
      <c r="E28" s="98"/>
      <c r="F28" s="98"/>
      <c r="G28" s="93"/>
      <c r="H28" s="100"/>
      <c r="I28" s="100"/>
      <c r="J28" s="100"/>
      <c r="K28" s="100"/>
      <c r="L28" s="100"/>
      <c r="M28" s="100"/>
      <c r="N28" s="100"/>
      <c r="O28" s="100"/>
      <c r="P28" s="3"/>
      <c r="Q28" s="3"/>
      <c r="R28" s="13"/>
      <c r="Z28" s="48"/>
    </row>
    <row r="29" spans="1:31" ht="45" customHeight="1" x14ac:dyDescent="0.25">
      <c r="B29" s="10"/>
      <c r="C29" s="315" t="s">
        <v>171</v>
      </c>
      <c r="D29" s="315"/>
      <c r="E29" s="315"/>
      <c r="F29" s="315"/>
      <c r="G29" s="315"/>
      <c r="H29" s="315"/>
      <c r="I29" s="315"/>
      <c r="J29" s="315"/>
      <c r="K29" s="315"/>
      <c r="L29" s="315"/>
      <c r="M29" s="315"/>
      <c r="N29" s="315"/>
      <c r="O29" s="315"/>
      <c r="P29" s="315"/>
      <c r="Q29" s="315"/>
      <c r="R29" s="13"/>
      <c r="Z29" s="48"/>
    </row>
    <row r="30" spans="1:31" s="2" customFormat="1" ht="5.0999999999999996" customHeight="1" x14ac:dyDescent="0.25">
      <c r="B30" s="23"/>
      <c r="C30" s="24"/>
      <c r="D30" s="24"/>
      <c r="E30" s="24"/>
      <c r="F30" s="24"/>
      <c r="G30" s="24"/>
      <c r="H30" s="25"/>
      <c r="I30" s="24"/>
      <c r="J30" s="24"/>
      <c r="K30" s="24"/>
      <c r="L30" s="24"/>
      <c r="M30" s="24"/>
      <c r="N30" s="61"/>
      <c r="O30" s="61"/>
      <c r="P30" s="24"/>
      <c r="Q30" s="24"/>
      <c r="R30" s="26"/>
      <c r="Z30" s="48"/>
    </row>
    <row r="31" spans="1:31" ht="5.0999999999999996" customHeight="1" x14ac:dyDescent="0.25">
      <c r="Z31" s="48"/>
    </row>
    <row r="32" spans="1:31" ht="3.75" customHeight="1" x14ac:dyDescent="0.25">
      <c r="A32" s="308"/>
      <c r="B32" s="308"/>
      <c r="C32" s="308"/>
      <c r="D32" s="308"/>
      <c r="E32" s="308"/>
      <c r="F32" s="27"/>
      <c r="G32" s="27"/>
      <c r="H32" s="29"/>
      <c r="I32" s="29"/>
      <c r="J32" s="29"/>
      <c r="K32" s="29"/>
      <c r="L32" s="29"/>
      <c r="M32" s="29"/>
      <c r="N32" s="29"/>
      <c r="Z32" s="48"/>
    </row>
    <row r="33" spans="14:26" ht="15" customHeight="1" x14ac:dyDescent="0.25">
      <c r="Z33" s="48"/>
    </row>
    <row r="34" spans="14:26" x14ac:dyDescent="0.25">
      <c r="U34" s="40" t="s">
        <v>161</v>
      </c>
      <c r="Z34" s="48"/>
    </row>
    <row r="35" spans="14:26" ht="30" x14ac:dyDescent="0.25">
      <c r="U35" s="40" t="s">
        <v>162</v>
      </c>
      <c r="Z35" s="48"/>
    </row>
    <row r="36" spans="14:26" x14ac:dyDescent="0.25">
      <c r="N36" s="1"/>
      <c r="O36" s="1"/>
      <c r="U36" s="40" t="s">
        <v>23</v>
      </c>
      <c r="Z36" s="48"/>
    </row>
    <row r="37" spans="14:26" x14ac:dyDescent="0.25">
      <c r="N37" s="1"/>
      <c r="O37" s="1"/>
      <c r="U37" s="40" t="s">
        <v>32</v>
      </c>
      <c r="Z37" s="48"/>
    </row>
    <row r="38" spans="14:26" x14ac:dyDescent="0.25">
      <c r="N38" s="1"/>
      <c r="O38" s="1"/>
      <c r="U38" s="41" t="s">
        <v>33</v>
      </c>
      <c r="Z38" s="48"/>
    </row>
    <row r="39" spans="14:26" x14ac:dyDescent="0.25">
      <c r="N39" s="1"/>
      <c r="O39" s="1"/>
      <c r="U39" s="42" t="s">
        <v>34</v>
      </c>
      <c r="Z39" s="48"/>
    </row>
    <row r="40" spans="14:26" ht="20.100000000000001" customHeight="1" x14ac:dyDescent="0.25">
      <c r="N40" s="1"/>
      <c r="O40" s="1"/>
      <c r="U40" s="42" t="s">
        <v>14</v>
      </c>
      <c r="Z40" s="48"/>
    </row>
    <row r="41" spans="14:26" ht="20.100000000000001" customHeight="1" x14ac:dyDescent="0.25">
      <c r="N41" s="1"/>
      <c r="O41" s="1"/>
      <c r="T41" s="35"/>
      <c r="U41" s="42" t="s">
        <v>47</v>
      </c>
      <c r="X41" s="35"/>
    </row>
    <row r="42" spans="14:26" ht="20.100000000000001" customHeight="1" x14ac:dyDescent="0.25">
      <c r="N42" s="1"/>
      <c r="O42" s="1"/>
      <c r="T42" s="35"/>
      <c r="U42" s="42" t="s">
        <v>35</v>
      </c>
      <c r="X42" s="35"/>
      <c r="Z42" s="49"/>
    </row>
    <row r="43" spans="14:26" ht="20.100000000000001" customHeight="1" x14ac:dyDescent="0.25">
      <c r="N43" s="1"/>
      <c r="O43" s="1"/>
      <c r="T43" s="35"/>
      <c r="U43" s="42" t="s">
        <v>36</v>
      </c>
      <c r="X43" s="35"/>
      <c r="Y43" s="21"/>
      <c r="Z43" s="49"/>
    </row>
    <row r="44" spans="14:26" ht="20.100000000000001" customHeight="1" x14ac:dyDescent="0.25">
      <c r="N44" s="1"/>
      <c r="O44" s="1"/>
      <c r="T44" s="35"/>
      <c r="U44" s="42" t="s">
        <v>48</v>
      </c>
      <c r="X44" s="35"/>
      <c r="Y44" s="21"/>
      <c r="Z44" s="49"/>
    </row>
    <row r="45" spans="14:26" ht="20.100000000000001" customHeight="1" x14ac:dyDescent="0.25">
      <c r="N45" s="1"/>
      <c r="O45" s="1"/>
      <c r="T45" s="35"/>
      <c r="U45" s="42" t="s">
        <v>24</v>
      </c>
      <c r="X45" s="35"/>
      <c r="Z45" s="49"/>
    </row>
    <row r="46" spans="14:26" ht="20.100000000000001" customHeight="1" x14ac:dyDescent="0.25">
      <c r="N46" s="1"/>
      <c r="O46" s="1"/>
      <c r="T46" s="35"/>
      <c r="U46" s="42" t="s">
        <v>53</v>
      </c>
      <c r="X46" s="35"/>
      <c r="Z46" s="49"/>
    </row>
    <row r="47" spans="14:26" ht="20.100000000000001" customHeight="1" x14ac:dyDescent="0.25">
      <c r="N47" s="1"/>
      <c r="O47" s="1"/>
      <c r="U47" s="42" t="s">
        <v>25</v>
      </c>
      <c r="X47" s="35"/>
      <c r="Z47" s="49"/>
    </row>
    <row r="48" spans="14:26" ht="20.100000000000001" customHeight="1" x14ac:dyDescent="0.25">
      <c r="N48" s="1"/>
      <c r="O48" s="1"/>
      <c r="T48" s="35"/>
      <c r="U48" s="42" t="s">
        <v>26</v>
      </c>
      <c r="X48" s="35"/>
      <c r="Z48" s="50"/>
    </row>
    <row r="49" spans="14:26" ht="20.100000000000001" customHeight="1" x14ac:dyDescent="0.25">
      <c r="N49" s="1"/>
      <c r="O49" s="1"/>
      <c r="T49" s="35"/>
      <c r="U49" s="42" t="s">
        <v>27</v>
      </c>
      <c r="X49" s="35"/>
      <c r="Z49" s="50"/>
    </row>
    <row r="50" spans="14:26" ht="20.100000000000001" customHeight="1" x14ac:dyDescent="0.25">
      <c r="N50" s="1"/>
      <c r="O50" s="1"/>
      <c r="T50" s="35"/>
      <c r="U50" s="42" t="s">
        <v>49</v>
      </c>
      <c r="X50" s="35"/>
      <c r="Y50" s="21"/>
      <c r="Z50" s="50"/>
    </row>
    <row r="51" spans="14:26" ht="20.100000000000001" customHeight="1" x14ac:dyDescent="0.25">
      <c r="N51" s="1"/>
      <c r="O51" s="1"/>
      <c r="T51" s="35"/>
      <c r="U51" s="42" t="s">
        <v>28</v>
      </c>
      <c r="X51" s="35"/>
      <c r="Z51" s="50"/>
    </row>
    <row r="52" spans="14:26" ht="20.100000000000001" customHeight="1" x14ac:dyDescent="0.25">
      <c r="N52" s="1"/>
      <c r="O52" s="1"/>
      <c r="T52" s="35"/>
      <c r="U52" s="42" t="s">
        <v>54</v>
      </c>
      <c r="X52" s="35"/>
      <c r="Y52" s="21"/>
      <c r="Z52" s="50"/>
    </row>
    <row r="53" spans="14:26" ht="20.100000000000001" customHeight="1" x14ac:dyDescent="0.25">
      <c r="N53" s="1"/>
      <c r="O53" s="1"/>
      <c r="T53" s="35"/>
      <c r="U53" s="42" t="s">
        <v>50</v>
      </c>
      <c r="X53" s="35"/>
      <c r="Z53" s="50"/>
    </row>
    <row r="54" spans="14:26" ht="20.100000000000001" customHeight="1" x14ac:dyDescent="0.25">
      <c r="N54" s="1"/>
      <c r="O54" s="1"/>
      <c r="T54" s="35"/>
      <c r="U54" s="42" t="s">
        <v>51</v>
      </c>
      <c r="X54" s="35"/>
      <c r="Z54" s="51"/>
    </row>
    <row r="55" spans="14:26" ht="20.100000000000001" customHeight="1" x14ac:dyDescent="0.25">
      <c r="N55" s="1"/>
      <c r="O55" s="1"/>
      <c r="U55" s="42" t="s">
        <v>52</v>
      </c>
      <c r="X55" s="35"/>
      <c r="Z55" s="51"/>
    </row>
    <row r="56" spans="14:26" ht="20.100000000000001" customHeight="1" x14ac:dyDescent="0.25">
      <c r="N56" s="1"/>
      <c r="O56" s="1"/>
      <c r="T56" s="35"/>
      <c r="X56" s="35"/>
      <c r="Y56" s="21"/>
      <c r="Z56" s="51"/>
    </row>
    <row r="57" spans="14:26" ht="20.100000000000001" customHeight="1" x14ac:dyDescent="0.25">
      <c r="N57" s="1"/>
      <c r="O57" s="1"/>
      <c r="T57" s="35"/>
      <c r="X57" s="35"/>
      <c r="Z57" s="51"/>
    </row>
    <row r="58" spans="14:26" ht="20.100000000000001" customHeight="1" x14ac:dyDescent="0.25">
      <c r="N58" s="1"/>
      <c r="O58" s="1"/>
      <c r="T58" s="35"/>
      <c r="X58" s="35"/>
      <c r="Z58" s="51"/>
    </row>
    <row r="59" spans="14:26" ht="20.100000000000001" customHeight="1" x14ac:dyDescent="0.25">
      <c r="N59" s="1"/>
      <c r="O59" s="1"/>
      <c r="T59" s="35"/>
      <c r="X59" s="35"/>
      <c r="Z59" s="51"/>
    </row>
    <row r="60" spans="14:26" ht="20.100000000000001" customHeight="1" x14ac:dyDescent="0.25">
      <c r="N60" s="1"/>
      <c r="O60" s="1"/>
      <c r="T60" s="35"/>
      <c r="X60" s="35"/>
      <c r="Z60" s="52"/>
    </row>
    <row r="61" spans="14:26" ht="20.100000000000001" customHeight="1" x14ac:dyDescent="0.25">
      <c r="N61" s="1"/>
      <c r="O61" s="1"/>
      <c r="T61" s="35"/>
      <c r="X61" s="35"/>
      <c r="Z61" s="52"/>
    </row>
    <row r="62" spans="14:26" ht="20.100000000000001" customHeight="1" x14ac:dyDescent="0.25">
      <c r="N62" s="1"/>
      <c r="O62" s="1"/>
      <c r="T62" s="35"/>
      <c r="X62" s="35"/>
      <c r="Z62" s="52"/>
    </row>
    <row r="63" spans="14:26" ht="20.100000000000001" customHeight="1" x14ac:dyDescent="0.25">
      <c r="N63" s="1"/>
      <c r="O63" s="1"/>
      <c r="X63" s="35"/>
      <c r="Z63" s="52"/>
    </row>
    <row r="64" spans="14:26" ht="20.100000000000001" customHeight="1" x14ac:dyDescent="0.25">
      <c r="N64" s="1"/>
      <c r="O64" s="1"/>
      <c r="X64" s="35"/>
      <c r="Z64" s="52"/>
    </row>
    <row r="65" spans="14:26" ht="20.100000000000001" customHeight="1" x14ac:dyDescent="0.25">
      <c r="N65" s="1"/>
      <c r="O65" s="1"/>
      <c r="Y65" s="35"/>
      <c r="Z65" s="52"/>
    </row>
    <row r="66" spans="14:26" ht="20.100000000000001" customHeight="1" x14ac:dyDescent="0.25">
      <c r="N66" s="1"/>
      <c r="O66" s="1"/>
      <c r="Y66" s="35"/>
      <c r="Z66" s="49"/>
    </row>
    <row r="67" spans="14:26" ht="20.100000000000001" customHeight="1" x14ac:dyDescent="0.25">
      <c r="N67" s="1"/>
      <c r="O67" s="1"/>
      <c r="Y67" s="35"/>
      <c r="Z67" s="49"/>
    </row>
    <row r="68" spans="14:26" ht="20.100000000000001" customHeight="1" x14ac:dyDescent="0.25">
      <c r="N68" s="1"/>
      <c r="O68" s="1"/>
      <c r="Y68" s="35"/>
      <c r="Z68" s="49"/>
    </row>
    <row r="69" spans="14:26" ht="20.100000000000001" customHeight="1" x14ac:dyDescent="0.25">
      <c r="N69" s="1"/>
      <c r="O69" s="1"/>
      <c r="Y69" s="35"/>
      <c r="Z69" s="49"/>
    </row>
    <row r="70" spans="14:26" ht="20.100000000000001" customHeight="1" x14ac:dyDescent="0.25">
      <c r="N70" s="1"/>
      <c r="O70" s="1"/>
      <c r="Y70" s="35"/>
      <c r="Z70" s="49"/>
    </row>
    <row r="71" spans="14:26" ht="20.100000000000001" customHeight="1" x14ac:dyDescent="0.25">
      <c r="N71" s="1"/>
      <c r="O71" s="1"/>
      <c r="Y71" s="35"/>
      <c r="Z71" s="49"/>
    </row>
    <row r="72" spans="14:26" ht="20.100000000000001" customHeight="1" x14ac:dyDescent="0.25">
      <c r="N72" s="1"/>
      <c r="O72" s="1"/>
      <c r="Y72" s="35"/>
      <c r="Z72" s="51"/>
    </row>
    <row r="73" spans="14:26" ht="20.100000000000001" customHeight="1" x14ac:dyDescent="0.25">
      <c r="N73" s="1"/>
      <c r="O73" s="1"/>
      <c r="Y73" s="35"/>
      <c r="Z73" s="51"/>
    </row>
    <row r="74" spans="14:26" ht="20.100000000000001" customHeight="1" x14ac:dyDescent="0.25">
      <c r="N74" s="1"/>
      <c r="O74" s="1"/>
      <c r="Y74" s="35"/>
      <c r="Z74" s="51"/>
    </row>
    <row r="75" spans="14:26" ht="20.100000000000001" customHeight="1" x14ac:dyDescent="0.25">
      <c r="N75" s="1"/>
      <c r="O75" s="1"/>
      <c r="Y75" s="35"/>
      <c r="Z75" s="51"/>
    </row>
    <row r="76" spans="14:26" ht="20.100000000000001" customHeight="1" x14ac:dyDescent="0.25">
      <c r="N76" s="1"/>
      <c r="O76" s="1"/>
      <c r="Y76" s="35"/>
      <c r="Z76" s="39"/>
    </row>
    <row r="77" spans="14:26" ht="20.100000000000001" customHeight="1" x14ac:dyDescent="0.25">
      <c r="N77" s="1"/>
      <c r="O77" s="1"/>
      <c r="Y77" s="35"/>
      <c r="Z77" s="51"/>
    </row>
    <row r="78" spans="14:26" x14ac:dyDescent="0.25">
      <c r="N78" s="1"/>
      <c r="O78" s="1"/>
      <c r="Z78" s="47"/>
    </row>
    <row r="79" spans="14:26" x14ac:dyDescent="0.25">
      <c r="N79" s="1"/>
      <c r="O79" s="1"/>
      <c r="Z79" s="47"/>
    </row>
    <row r="80" spans="14:26" x14ac:dyDescent="0.25">
      <c r="N80" s="1"/>
      <c r="O80" s="1"/>
      <c r="Z80" s="47"/>
    </row>
    <row r="81" spans="14:26" x14ac:dyDescent="0.25">
      <c r="N81" s="1"/>
      <c r="O81" s="1"/>
      <c r="Z81" s="47"/>
    </row>
    <row r="82" spans="14:26" x14ac:dyDescent="0.25">
      <c r="N82" s="1"/>
      <c r="O82" s="1"/>
      <c r="Z82" s="47"/>
    </row>
    <row r="83" spans="14:26" x14ac:dyDescent="0.25">
      <c r="N83" s="1"/>
      <c r="O83" s="1"/>
      <c r="Z83" s="47"/>
    </row>
    <row r="84" spans="14:26" x14ac:dyDescent="0.25">
      <c r="N84" s="1"/>
      <c r="O84" s="1"/>
      <c r="Z84" s="47"/>
    </row>
    <row r="85" spans="14:26" x14ac:dyDescent="0.25">
      <c r="N85" s="1"/>
      <c r="O85" s="1"/>
      <c r="Z85" s="47"/>
    </row>
    <row r="86" spans="14:26" x14ac:dyDescent="0.25">
      <c r="N86" s="1"/>
      <c r="O86" s="1"/>
      <c r="Z86" s="47"/>
    </row>
    <row r="87" spans="14:26" x14ac:dyDescent="0.25">
      <c r="N87" s="1"/>
      <c r="O87" s="1"/>
      <c r="Z87" s="47"/>
    </row>
    <row r="88" spans="14:26" x14ac:dyDescent="0.25">
      <c r="N88" s="1"/>
      <c r="O88" s="1"/>
      <c r="Z88" s="47"/>
    </row>
    <row r="89" spans="14:26" x14ac:dyDescent="0.25">
      <c r="N89" s="1"/>
      <c r="O89" s="1"/>
      <c r="Z89" s="47"/>
    </row>
    <row r="90" spans="14:26" x14ac:dyDescent="0.25">
      <c r="N90" s="1"/>
      <c r="O90" s="1"/>
      <c r="Z90" s="47"/>
    </row>
    <row r="91" spans="14:26" x14ac:dyDescent="0.25">
      <c r="N91" s="1"/>
      <c r="O91" s="1"/>
      <c r="Z91" s="47"/>
    </row>
  </sheetData>
  <sheetProtection algorithmName="SHA-512" hashValue="0ir0ZtQGu6B7m8mQcdVGnqUANPVF15BspkAfuXRBbED0gOINaktddoJm/idSJh8NEbD1ty1CymlNNDMK6mvRjQ==" saltValue="oGAXeyipZbo4yuHY65SG/Q==" spinCount="100000" sheet="1" objects="1" scenarios="1"/>
  <mergeCells count="20">
    <mergeCell ref="E25:I25"/>
    <mergeCell ref="E27:I27"/>
    <mergeCell ref="K27:O27"/>
    <mergeCell ref="A32:E32"/>
    <mergeCell ref="F10:N10"/>
    <mergeCell ref="K19:O19"/>
    <mergeCell ref="K21:O21"/>
    <mergeCell ref="K23:O23"/>
    <mergeCell ref="K25:O25"/>
    <mergeCell ref="E19:I19"/>
    <mergeCell ref="E21:I21"/>
    <mergeCell ref="E23:I23"/>
    <mergeCell ref="E13:O16"/>
    <mergeCell ref="C29:Q29"/>
    <mergeCell ref="C8:P8"/>
    <mergeCell ref="L3:L5"/>
    <mergeCell ref="M3:O3"/>
    <mergeCell ref="M4:O4"/>
    <mergeCell ref="M5:O5"/>
    <mergeCell ref="C7:P7"/>
  </mergeCells>
  <dataValidations count="1">
    <dataValidation type="list" allowBlank="1" showInputMessage="1" showErrorMessage="1" sqref="H32:N32" xr:uid="{00000000-0002-0000-0000-000000000000}">
      <formula1>name</formula1>
    </dataValidation>
  </dataValidations>
  <hyperlinks>
    <hyperlink ref="T13" r:id="rId1" xr:uid="{00000000-0004-0000-0000-000000000000}"/>
    <hyperlink ref="U13" r:id="rId2" xr:uid="{00000000-0004-0000-0000-000001000000}"/>
    <hyperlink ref="K21:O21" location="'How to view'!C13" display="How to view" xr:uid="{00000000-0004-0000-0000-000002000000}"/>
    <hyperlink ref="K23:O23" location="Index!G21" display="Index" xr:uid="{00000000-0004-0000-0000-000003000000}"/>
    <hyperlink ref="K25:O25" location="Search!F21" display="Search" xr:uid="{00000000-0004-0000-0000-000004000000}"/>
    <hyperlink ref="K19:O19" location="Message!C22" display="Message" xr:uid="{00000000-0004-0000-0000-000005000000}"/>
    <hyperlink ref="K27:O27" location="Thanks!C19" display="Thanks" xr:uid="{00000000-0004-0000-0000-000006000000}"/>
  </hyperlinks>
  <pageMargins left="0.59055118110236227" right="1.7716535433070868" top="0.78740157480314965" bottom="0.19685039370078741" header="0" footer="0"/>
  <pageSetup scale="82" orientation="portrait" r:id="rId3"/>
  <headerFooter>
    <oddFooter>&amp;CPage &amp;P</oddFooter>
  </headerFooter>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5"/>
  <dimension ref="A1:CZ351"/>
  <sheetViews>
    <sheetView view="pageBreakPreview" zoomScaleSheetLayoutView="100" workbookViewId="0">
      <pane xSplit="3" ySplit="3" topLeftCell="BX4" activePane="bottomRight" state="frozen"/>
      <selection pane="topRight" activeCell="D1" sqref="D1"/>
      <selection pane="bottomLeft" activeCell="A4" sqref="A4"/>
      <selection pane="bottomRight" activeCell="CD8" sqref="CD8"/>
    </sheetView>
  </sheetViews>
  <sheetFormatPr defaultColWidth="9.140625" defaultRowHeight="15" x14ac:dyDescent="0.25"/>
  <cols>
    <col min="1" max="1" width="5.7109375" style="173" customWidth="1"/>
    <col min="2" max="2" width="19.7109375" style="173" hidden="1" customWidth="1"/>
    <col min="3" max="3" width="28.140625" style="209" customWidth="1"/>
    <col min="4" max="4" width="12.7109375" style="209" customWidth="1"/>
    <col min="5" max="5" width="12.7109375" style="173" customWidth="1"/>
    <col min="6" max="6" width="12.7109375" style="179" customWidth="1"/>
    <col min="7" max="7" width="12.7109375" style="173" customWidth="1"/>
    <col min="8" max="8" width="12.7109375" style="209" customWidth="1"/>
    <col min="9" max="9" width="13.5703125" style="173" customWidth="1"/>
    <col min="10" max="10" width="12.7109375" style="173" customWidth="1"/>
    <col min="11" max="12" width="12.7109375" style="209" customWidth="1"/>
    <col min="13" max="17" width="12.7109375" style="173" customWidth="1"/>
    <col min="18" max="103" width="12.7109375" style="177" customWidth="1"/>
    <col min="104" max="16384" width="9.140625" style="177"/>
  </cols>
  <sheetData>
    <row r="1" spans="1:104" ht="18.75" customHeight="1" x14ac:dyDescent="0.3">
      <c r="A1" s="318" t="s">
        <v>20</v>
      </c>
      <c r="B1" s="318"/>
      <c r="C1" s="318"/>
      <c r="D1" s="318"/>
      <c r="E1" s="318"/>
      <c r="F1" s="318"/>
      <c r="G1" s="318"/>
      <c r="H1" s="318"/>
      <c r="I1" s="318"/>
      <c r="J1" s="318"/>
      <c r="K1" s="318"/>
      <c r="L1" s="318"/>
      <c r="M1" s="318"/>
      <c r="N1" s="318"/>
      <c r="Q1" s="174"/>
      <c r="R1" s="175"/>
      <c r="S1" s="175"/>
      <c r="T1" s="176"/>
    </row>
    <row r="2" spans="1:104" ht="30" customHeight="1" x14ac:dyDescent="0.25">
      <c r="A2" s="178"/>
      <c r="B2" s="179" t="s">
        <v>5</v>
      </c>
      <c r="C2" s="180" t="s">
        <v>182</v>
      </c>
      <c r="D2" s="317">
        <v>1</v>
      </c>
      <c r="E2" s="317"/>
      <c r="F2" s="317"/>
      <c r="G2" s="317"/>
      <c r="H2" s="317"/>
      <c r="I2" s="316">
        <v>2</v>
      </c>
      <c r="J2" s="316"/>
      <c r="K2" s="316"/>
      <c r="L2" s="316"/>
      <c r="M2" s="316"/>
      <c r="N2" s="317">
        <v>3</v>
      </c>
      <c r="O2" s="317"/>
      <c r="P2" s="317"/>
      <c r="Q2" s="317"/>
      <c r="R2" s="317"/>
      <c r="S2" s="316">
        <v>4</v>
      </c>
      <c r="T2" s="316"/>
      <c r="U2" s="316"/>
      <c r="V2" s="316"/>
      <c r="W2" s="316"/>
      <c r="X2" s="317">
        <v>5</v>
      </c>
      <c r="Y2" s="317"/>
      <c r="Z2" s="317"/>
      <c r="AA2" s="317"/>
      <c r="AB2" s="317"/>
      <c r="AC2" s="316">
        <v>6</v>
      </c>
      <c r="AD2" s="316"/>
      <c r="AE2" s="316"/>
      <c r="AF2" s="316"/>
      <c r="AG2" s="316"/>
      <c r="AH2" s="317">
        <v>7</v>
      </c>
      <c r="AI2" s="317"/>
      <c r="AJ2" s="317"/>
      <c r="AK2" s="317"/>
      <c r="AL2" s="317"/>
      <c r="AM2" s="316">
        <v>8</v>
      </c>
      <c r="AN2" s="316"/>
      <c r="AO2" s="316"/>
      <c r="AP2" s="316"/>
      <c r="AQ2" s="316"/>
      <c r="AR2" s="317">
        <v>9</v>
      </c>
      <c r="AS2" s="317"/>
      <c r="AT2" s="317"/>
      <c r="AU2" s="317"/>
      <c r="AV2" s="317"/>
      <c r="AW2" s="316">
        <v>10</v>
      </c>
      <c r="AX2" s="316"/>
      <c r="AY2" s="316"/>
      <c r="AZ2" s="316"/>
      <c r="BA2" s="316"/>
      <c r="BB2" s="317">
        <v>11</v>
      </c>
      <c r="BC2" s="317"/>
      <c r="BD2" s="317"/>
      <c r="BE2" s="317"/>
      <c r="BF2" s="317"/>
      <c r="BG2" s="316">
        <v>12</v>
      </c>
      <c r="BH2" s="316"/>
      <c r="BI2" s="316"/>
      <c r="BJ2" s="316"/>
      <c r="BK2" s="316"/>
      <c r="BL2" s="317">
        <v>13</v>
      </c>
      <c r="BM2" s="317"/>
      <c r="BN2" s="317"/>
      <c r="BO2" s="317"/>
      <c r="BP2" s="317"/>
      <c r="BQ2" s="316">
        <v>14</v>
      </c>
      <c r="BR2" s="316"/>
      <c r="BS2" s="316"/>
      <c r="BT2" s="316"/>
      <c r="BU2" s="316"/>
      <c r="BV2" s="317">
        <v>15</v>
      </c>
      <c r="BW2" s="317"/>
      <c r="BX2" s="317"/>
      <c r="BY2" s="317"/>
      <c r="BZ2" s="317"/>
      <c r="CA2" s="316">
        <v>16</v>
      </c>
      <c r="CB2" s="316"/>
      <c r="CC2" s="316"/>
      <c r="CD2" s="316"/>
      <c r="CE2" s="316"/>
      <c r="CF2" s="317">
        <v>17</v>
      </c>
      <c r="CG2" s="317"/>
      <c r="CH2" s="317"/>
      <c r="CI2" s="317"/>
      <c r="CJ2" s="317"/>
      <c r="CK2" s="316">
        <v>18</v>
      </c>
      <c r="CL2" s="316"/>
      <c r="CM2" s="316"/>
      <c r="CN2" s="316"/>
      <c r="CO2" s="316"/>
      <c r="CP2" s="317">
        <v>19</v>
      </c>
      <c r="CQ2" s="317"/>
      <c r="CR2" s="317"/>
      <c r="CS2" s="317"/>
      <c r="CT2" s="317"/>
      <c r="CU2" s="316">
        <v>20</v>
      </c>
      <c r="CV2" s="316"/>
      <c r="CW2" s="316"/>
      <c r="CX2" s="316"/>
      <c r="CY2" s="316"/>
    </row>
    <row r="3" spans="1:104" ht="30" customHeight="1" x14ac:dyDescent="0.25">
      <c r="A3" s="181" t="s">
        <v>0</v>
      </c>
      <c r="B3" s="181" t="s">
        <v>1</v>
      </c>
      <c r="C3" s="182" t="s">
        <v>11</v>
      </c>
      <c r="D3" s="183" t="s">
        <v>12</v>
      </c>
      <c r="E3" s="210" t="s">
        <v>13</v>
      </c>
      <c r="F3" s="184" t="s">
        <v>10</v>
      </c>
      <c r="G3" s="185" t="s">
        <v>3</v>
      </c>
      <c r="H3" s="185" t="s">
        <v>9</v>
      </c>
      <c r="I3" s="183" t="s">
        <v>12</v>
      </c>
      <c r="J3" s="210" t="s">
        <v>13</v>
      </c>
      <c r="K3" s="184" t="s">
        <v>10</v>
      </c>
      <c r="L3" s="185" t="s">
        <v>3</v>
      </c>
      <c r="M3" s="185" t="s">
        <v>9</v>
      </c>
      <c r="N3" s="183" t="s">
        <v>12</v>
      </c>
      <c r="O3" s="210" t="s">
        <v>13</v>
      </c>
      <c r="P3" s="184" t="s">
        <v>10</v>
      </c>
      <c r="Q3" s="185" t="s">
        <v>3</v>
      </c>
      <c r="R3" s="185" t="s">
        <v>9</v>
      </c>
      <c r="S3" s="183" t="s">
        <v>12</v>
      </c>
      <c r="T3" s="210" t="s">
        <v>13</v>
      </c>
      <c r="U3" s="184" t="s">
        <v>10</v>
      </c>
      <c r="V3" s="185" t="s">
        <v>3</v>
      </c>
      <c r="W3" s="185" t="s">
        <v>9</v>
      </c>
      <c r="X3" s="183" t="s">
        <v>12</v>
      </c>
      <c r="Y3" s="210" t="s">
        <v>13</v>
      </c>
      <c r="Z3" s="184" t="s">
        <v>10</v>
      </c>
      <c r="AA3" s="185" t="s">
        <v>3</v>
      </c>
      <c r="AB3" s="185" t="s">
        <v>9</v>
      </c>
      <c r="AC3" s="183" t="s">
        <v>12</v>
      </c>
      <c r="AD3" s="210" t="s">
        <v>13</v>
      </c>
      <c r="AE3" s="184" t="s">
        <v>10</v>
      </c>
      <c r="AF3" s="185" t="s">
        <v>3</v>
      </c>
      <c r="AG3" s="185" t="s">
        <v>9</v>
      </c>
      <c r="AH3" s="183" t="s">
        <v>12</v>
      </c>
      <c r="AI3" s="210" t="s">
        <v>13</v>
      </c>
      <c r="AJ3" s="184" t="s">
        <v>10</v>
      </c>
      <c r="AK3" s="185" t="s">
        <v>3</v>
      </c>
      <c r="AL3" s="185" t="s">
        <v>9</v>
      </c>
      <c r="AM3" s="183" t="s">
        <v>12</v>
      </c>
      <c r="AN3" s="210" t="s">
        <v>13</v>
      </c>
      <c r="AO3" s="184" t="s">
        <v>10</v>
      </c>
      <c r="AP3" s="185" t="s">
        <v>3</v>
      </c>
      <c r="AQ3" s="185" t="s">
        <v>9</v>
      </c>
      <c r="AR3" s="183" t="s">
        <v>12</v>
      </c>
      <c r="AS3" s="210" t="s">
        <v>13</v>
      </c>
      <c r="AT3" s="184" t="s">
        <v>10</v>
      </c>
      <c r="AU3" s="185" t="s">
        <v>3</v>
      </c>
      <c r="AV3" s="185" t="s">
        <v>9</v>
      </c>
      <c r="AW3" s="183" t="s">
        <v>12</v>
      </c>
      <c r="AX3" s="210" t="s">
        <v>13</v>
      </c>
      <c r="AY3" s="184" t="s">
        <v>10</v>
      </c>
      <c r="AZ3" s="185" t="s">
        <v>3</v>
      </c>
      <c r="BA3" s="185" t="s">
        <v>9</v>
      </c>
      <c r="BB3" s="183" t="s">
        <v>12</v>
      </c>
      <c r="BC3" s="210" t="s">
        <v>13</v>
      </c>
      <c r="BD3" s="184" t="s">
        <v>10</v>
      </c>
      <c r="BE3" s="185" t="s">
        <v>3</v>
      </c>
      <c r="BF3" s="185" t="s">
        <v>9</v>
      </c>
      <c r="BG3" s="183" t="s">
        <v>12</v>
      </c>
      <c r="BH3" s="210" t="s">
        <v>13</v>
      </c>
      <c r="BI3" s="184" t="s">
        <v>10</v>
      </c>
      <c r="BJ3" s="185" t="s">
        <v>3</v>
      </c>
      <c r="BK3" s="185" t="s">
        <v>9</v>
      </c>
      <c r="BL3" s="183" t="s">
        <v>12</v>
      </c>
      <c r="BM3" s="210" t="s">
        <v>13</v>
      </c>
      <c r="BN3" s="184" t="s">
        <v>10</v>
      </c>
      <c r="BO3" s="185" t="s">
        <v>3</v>
      </c>
      <c r="BP3" s="185" t="s">
        <v>9</v>
      </c>
      <c r="BQ3" s="183" t="s">
        <v>12</v>
      </c>
      <c r="BR3" s="210" t="s">
        <v>13</v>
      </c>
      <c r="BS3" s="184" t="s">
        <v>10</v>
      </c>
      <c r="BT3" s="185" t="s">
        <v>3</v>
      </c>
      <c r="BU3" s="185" t="s">
        <v>9</v>
      </c>
      <c r="BV3" s="183" t="s">
        <v>12</v>
      </c>
      <c r="BW3" s="210" t="s">
        <v>13</v>
      </c>
      <c r="BX3" s="184" t="s">
        <v>10</v>
      </c>
      <c r="BY3" s="185" t="s">
        <v>3</v>
      </c>
      <c r="BZ3" s="185" t="s">
        <v>9</v>
      </c>
      <c r="CA3" s="183" t="s">
        <v>12</v>
      </c>
      <c r="CB3" s="210" t="s">
        <v>13</v>
      </c>
      <c r="CC3" s="184" t="s">
        <v>10</v>
      </c>
      <c r="CD3" s="185" t="s">
        <v>3</v>
      </c>
      <c r="CE3" s="185" t="s">
        <v>9</v>
      </c>
      <c r="CF3" s="183" t="s">
        <v>12</v>
      </c>
      <c r="CG3" s="210" t="s">
        <v>13</v>
      </c>
      <c r="CH3" s="184" t="s">
        <v>10</v>
      </c>
      <c r="CI3" s="185" t="s">
        <v>3</v>
      </c>
      <c r="CJ3" s="185" t="s">
        <v>9</v>
      </c>
      <c r="CK3" s="183" t="s">
        <v>12</v>
      </c>
      <c r="CL3" s="210" t="s">
        <v>13</v>
      </c>
      <c r="CM3" s="184" t="s">
        <v>10</v>
      </c>
      <c r="CN3" s="185" t="s">
        <v>3</v>
      </c>
      <c r="CO3" s="185" t="s">
        <v>9</v>
      </c>
      <c r="CP3" s="183" t="s">
        <v>12</v>
      </c>
      <c r="CQ3" s="210" t="s">
        <v>13</v>
      </c>
      <c r="CR3" s="184" t="s">
        <v>10</v>
      </c>
      <c r="CS3" s="185" t="s">
        <v>3</v>
      </c>
      <c r="CT3" s="185" t="s">
        <v>9</v>
      </c>
      <c r="CU3" s="183" t="s">
        <v>12</v>
      </c>
      <c r="CV3" s="184" t="s">
        <v>13</v>
      </c>
      <c r="CW3" s="184" t="s">
        <v>10</v>
      </c>
      <c r="CX3" s="185" t="s">
        <v>3</v>
      </c>
      <c r="CY3" s="185" t="s">
        <v>9</v>
      </c>
    </row>
    <row r="4" spans="1:104" ht="30" customHeight="1" x14ac:dyDescent="0.25">
      <c r="A4" s="186">
        <v>1</v>
      </c>
      <c r="B4" s="181"/>
      <c r="C4" s="187" t="s">
        <v>1779</v>
      </c>
      <c r="D4" s="214" t="s">
        <v>176</v>
      </c>
      <c r="E4" s="211" t="s">
        <v>180</v>
      </c>
      <c r="F4" s="212" t="s">
        <v>289</v>
      </c>
      <c r="G4" s="213">
        <v>9810216801</v>
      </c>
      <c r="H4" s="213" t="s">
        <v>62</v>
      </c>
      <c r="I4" s="214" t="s">
        <v>159</v>
      </c>
      <c r="J4" s="210" t="s">
        <v>1295</v>
      </c>
      <c r="K4" s="215" t="s">
        <v>1274</v>
      </c>
      <c r="L4" s="215">
        <v>9885796999</v>
      </c>
      <c r="M4" s="223" t="s">
        <v>160</v>
      </c>
      <c r="N4" s="214" t="s">
        <v>158</v>
      </c>
      <c r="O4" s="221" t="s">
        <v>1347</v>
      </c>
      <c r="P4" s="212" t="s">
        <v>261</v>
      </c>
      <c r="Q4" s="215">
        <v>9829013626</v>
      </c>
      <c r="R4" s="215" t="s">
        <v>143</v>
      </c>
      <c r="S4" s="214" t="s">
        <v>665</v>
      </c>
      <c r="T4" s="224" t="s">
        <v>1408</v>
      </c>
      <c r="U4" s="212" t="s">
        <v>262</v>
      </c>
      <c r="V4" s="216">
        <v>9431125350</v>
      </c>
      <c r="W4" s="232" t="s">
        <v>111</v>
      </c>
      <c r="X4" s="217" t="s">
        <v>666</v>
      </c>
      <c r="Y4" s="224" t="s">
        <v>1487</v>
      </c>
      <c r="Z4" s="212" t="s">
        <v>263</v>
      </c>
      <c r="AA4" s="216">
        <v>9417311987</v>
      </c>
      <c r="AB4" s="215" t="s">
        <v>144</v>
      </c>
      <c r="AC4" s="217" t="s">
        <v>674</v>
      </c>
      <c r="AD4" s="215" t="s">
        <v>1392</v>
      </c>
      <c r="AE4" s="212" t="s">
        <v>264</v>
      </c>
      <c r="AF4" s="215">
        <v>9845563292</v>
      </c>
      <c r="AG4" s="218" t="s">
        <v>1785</v>
      </c>
      <c r="AH4" s="214" t="s">
        <v>667</v>
      </c>
      <c r="AI4" s="221" t="s">
        <v>1398</v>
      </c>
      <c r="AJ4" s="212" t="s">
        <v>265</v>
      </c>
      <c r="AK4" s="215">
        <v>9890033480</v>
      </c>
      <c r="AL4" s="215" t="s">
        <v>145</v>
      </c>
      <c r="AM4" s="214" t="s">
        <v>668</v>
      </c>
      <c r="AN4" s="221" t="s">
        <v>1581</v>
      </c>
      <c r="AO4" s="212" t="s">
        <v>1786</v>
      </c>
      <c r="AP4" s="216">
        <v>9414043300</v>
      </c>
      <c r="AQ4" s="218" t="s">
        <v>146</v>
      </c>
      <c r="AR4" s="214" t="s">
        <v>147</v>
      </c>
      <c r="AS4" s="219" t="s">
        <v>1486</v>
      </c>
      <c r="AT4" s="212" t="s">
        <v>664</v>
      </c>
      <c r="AU4" s="216">
        <v>9450361368</v>
      </c>
      <c r="AV4" s="223" t="s">
        <v>64</v>
      </c>
      <c r="AW4" s="214" t="s">
        <v>148</v>
      </c>
      <c r="AX4" s="221" t="s">
        <v>1287</v>
      </c>
      <c r="AY4" s="212" t="s">
        <v>268</v>
      </c>
      <c r="AZ4" s="215">
        <v>9820073165</v>
      </c>
      <c r="BA4" s="215" t="s">
        <v>65</v>
      </c>
      <c r="BB4" s="214" t="s">
        <v>669</v>
      </c>
      <c r="BC4" s="231" t="s">
        <v>1625</v>
      </c>
      <c r="BD4" s="212" t="s">
        <v>269</v>
      </c>
      <c r="BE4" s="216">
        <v>9848193852</v>
      </c>
      <c r="BF4" s="213" t="s">
        <v>150</v>
      </c>
      <c r="BG4" s="217" t="s">
        <v>670</v>
      </c>
      <c r="BH4" s="221" t="s">
        <v>1521</v>
      </c>
      <c r="BI4" s="212" t="s">
        <v>270</v>
      </c>
      <c r="BJ4" s="216">
        <v>9821634128</v>
      </c>
      <c r="BK4" s="213" t="s">
        <v>151</v>
      </c>
      <c r="BL4" s="217" t="s">
        <v>671</v>
      </c>
      <c r="BM4" s="221" t="s">
        <v>1683</v>
      </c>
      <c r="BN4" s="212" t="s">
        <v>271</v>
      </c>
      <c r="BO4" s="215">
        <v>9425154217</v>
      </c>
      <c r="BP4" s="215" t="s">
        <v>152</v>
      </c>
      <c r="BQ4" s="217" t="s">
        <v>672</v>
      </c>
      <c r="BR4" s="221" t="s">
        <v>1583</v>
      </c>
      <c r="BS4" s="212" t="s">
        <v>272</v>
      </c>
      <c r="BT4" s="215">
        <v>9811118109</v>
      </c>
      <c r="BU4" s="215" t="s">
        <v>153</v>
      </c>
      <c r="BV4" s="214" t="s">
        <v>673</v>
      </c>
      <c r="BW4" s="219" t="s">
        <v>1300</v>
      </c>
      <c r="BX4" s="212" t="s">
        <v>273</v>
      </c>
      <c r="BY4" s="220">
        <v>9433207785</v>
      </c>
      <c r="BZ4" s="215" t="s">
        <v>75</v>
      </c>
      <c r="CA4" s="217" t="s">
        <v>675</v>
      </c>
      <c r="CB4" s="221" t="s">
        <v>1357</v>
      </c>
      <c r="CC4" s="212" t="s">
        <v>548</v>
      </c>
      <c r="CD4" s="222">
        <v>9829056151</v>
      </c>
      <c r="CE4" s="222" t="s">
        <v>549</v>
      </c>
      <c r="CF4" s="217" t="s">
        <v>676</v>
      </c>
      <c r="CG4" s="221" t="s">
        <v>1361</v>
      </c>
      <c r="CH4" s="212" t="s">
        <v>550</v>
      </c>
      <c r="CI4" s="222">
        <v>9835080621</v>
      </c>
      <c r="CJ4" s="222" t="s">
        <v>551</v>
      </c>
      <c r="CK4" s="217" t="s">
        <v>677</v>
      </c>
      <c r="CL4" s="221" t="s">
        <v>1729</v>
      </c>
      <c r="CM4" s="212" t="s">
        <v>552</v>
      </c>
      <c r="CN4" s="222">
        <v>9824156015</v>
      </c>
      <c r="CO4" s="222" t="s">
        <v>553</v>
      </c>
      <c r="CP4" s="217" t="s">
        <v>678</v>
      </c>
      <c r="CQ4" s="221" t="s">
        <v>1367</v>
      </c>
      <c r="CR4" s="212" t="s">
        <v>554</v>
      </c>
      <c r="CS4" s="222">
        <v>9312288908</v>
      </c>
      <c r="CT4" s="222" t="s">
        <v>555</v>
      </c>
      <c r="CU4" s="217" t="s">
        <v>679</v>
      </c>
      <c r="CV4" s="221" t="s">
        <v>1372</v>
      </c>
      <c r="CW4" s="212" t="s">
        <v>556</v>
      </c>
      <c r="CX4" s="222">
        <v>9849006364</v>
      </c>
      <c r="CY4" s="222" t="s">
        <v>243</v>
      </c>
      <c r="CZ4" s="192"/>
    </row>
    <row r="5" spans="1:104" ht="30" customHeight="1" x14ac:dyDescent="0.25">
      <c r="A5" s="186">
        <v>2</v>
      </c>
      <c r="B5" s="181"/>
      <c r="C5" s="187" t="s">
        <v>1754</v>
      </c>
      <c r="D5" s="214" t="s">
        <v>15</v>
      </c>
      <c r="E5" s="211" t="s">
        <v>1337</v>
      </c>
      <c r="F5" s="212" t="s">
        <v>355</v>
      </c>
      <c r="G5" s="213">
        <v>9830026457</v>
      </c>
      <c r="H5" s="213" t="s">
        <v>297</v>
      </c>
      <c r="I5" s="214" t="s">
        <v>15</v>
      </c>
      <c r="J5" s="221" t="s">
        <v>1377</v>
      </c>
      <c r="K5" s="212" t="s">
        <v>521</v>
      </c>
      <c r="L5" s="223">
        <v>9822117404</v>
      </c>
      <c r="M5" s="223" t="s">
        <v>245</v>
      </c>
      <c r="N5" s="214" t="s">
        <v>15</v>
      </c>
      <c r="O5" s="221" t="s">
        <v>1413</v>
      </c>
      <c r="P5" s="212" t="s">
        <v>1275</v>
      </c>
      <c r="Q5" s="223" t="s">
        <v>944</v>
      </c>
      <c r="R5" s="223" t="s">
        <v>1081</v>
      </c>
      <c r="S5" s="214" t="s">
        <v>15</v>
      </c>
      <c r="T5" s="224" t="s">
        <v>1368</v>
      </c>
      <c r="U5" s="212" t="s">
        <v>1276</v>
      </c>
      <c r="V5" s="222" t="s">
        <v>941</v>
      </c>
      <c r="W5" s="232" t="s">
        <v>942</v>
      </c>
      <c r="X5" s="217" t="s">
        <v>15</v>
      </c>
      <c r="Y5" s="224" t="s">
        <v>1288</v>
      </c>
      <c r="Z5" s="212" t="s">
        <v>687</v>
      </c>
      <c r="AA5" s="226">
        <v>7400790000</v>
      </c>
      <c r="AB5" s="215" t="s">
        <v>688</v>
      </c>
      <c r="AC5" s="217" t="s">
        <v>15</v>
      </c>
      <c r="AD5" s="221" t="s">
        <v>1430</v>
      </c>
      <c r="AE5" s="212" t="s">
        <v>398</v>
      </c>
      <c r="AF5" s="212" t="s">
        <v>399</v>
      </c>
      <c r="AG5" s="218" t="s">
        <v>400</v>
      </c>
      <c r="AH5" s="214" t="s">
        <v>15</v>
      </c>
      <c r="AI5" s="221" t="s">
        <v>1460</v>
      </c>
      <c r="AJ5" s="212" t="s">
        <v>401</v>
      </c>
      <c r="AK5" s="212">
        <v>9415203535</v>
      </c>
      <c r="AL5" s="215" t="s">
        <v>193</v>
      </c>
      <c r="AM5" s="214" t="s">
        <v>15</v>
      </c>
      <c r="AN5" s="221" t="s">
        <v>1429</v>
      </c>
      <c r="AO5" s="212" t="s">
        <v>365</v>
      </c>
      <c r="AP5" s="223">
        <v>9820232910</v>
      </c>
      <c r="AQ5" s="218" t="s">
        <v>1787</v>
      </c>
      <c r="AR5" s="214" t="s">
        <v>15</v>
      </c>
      <c r="AS5" s="219" t="s">
        <v>1472</v>
      </c>
      <c r="AT5" s="212" t="s">
        <v>722</v>
      </c>
      <c r="AU5" s="212">
        <v>9431191983</v>
      </c>
      <c r="AV5" s="223" t="s">
        <v>723</v>
      </c>
      <c r="AW5" s="214" t="s">
        <v>15</v>
      </c>
      <c r="AX5" s="221" t="s">
        <v>1457</v>
      </c>
      <c r="AY5" s="212" t="s">
        <v>298</v>
      </c>
      <c r="AZ5" s="213">
        <v>9979733033</v>
      </c>
      <c r="BA5" s="215" t="s">
        <v>68</v>
      </c>
      <c r="BB5" s="214" t="s">
        <v>15</v>
      </c>
      <c r="BC5" s="231" t="s">
        <v>1491</v>
      </c>
      <c r="BD5" s="212" t="s">
        <v>299</v>
      </c>
      <c r="BE5" s="213">
        <v>9414130281</v>
      </c>
      <c r="BF5" s="213" t="s">
        <v>69</v>
      </c>
      <c r="BG5" s="217" t="s">
        <v>15</v>
      </c>
      <c r="BH5" s="221" t="s">
        <v>1522</v>
      </c>
      <c r="BI5" s="212" t="s">
        <v>1082</v>
      </c>
      <c r="BJ5" s="213">
        <v>9820148536</v>
      </c>
      <c r="BK5" s="213" t="s">
        <v>508</v>
      </c>
      <c r="BL5" s="217" t="s">
        <v>15</v>
      </c>
      <c r="BM5" s="221" t="s">
        <v>1466</v>
      </c>
      <c r="BN5" s="212" t="s">
        <v>329</v>
      </c>
      <c r="BO5" s="212">
        <v>9376125888</v>
      </c>
      <c r="BP5" s="215" t="s">
        <v>82</v>
      </c>
      <c r="BQ5" s="217" t="s">
        <v>15</v>
      </c>
      <c r="BR5" s="221" t="s">
        <v>1694</v>
      </c>
      <c r="BS5" s="212" t="s">
        <v>1083</v>
      </c>
      <c r="BT5" s="226">
        <v>9633481966</v>
      </c>
      <c r="BU5" s="215" t="s">
        <v>1788</v>
      </c>
      <c r="BV5" s="217" t="s">
        <v>15</v>
      </c>
      <c r="BW5" s="221" t="s">
        <v>1508</v>
      </c>
      <c r="BX5" s="212" t="s">
        <v>724</v>
      </c>
      <c r="BY5" s="226">
        <v>9431173567</v>
      </c>
      <c r="BZ5" s="215" t="s">
        <v>725</v>
      </c>
      <c r="CA5" s="217" t="s">
        <v>15</v>
      </c>
      <c r="CB5" s="224" t="s">
        <v>1580</v>
      </c>
      <c r="CC5" s="212" t="s">
        <v>1084</v>
      </c>
      <c r="CD5" s="213">
        <v>9422407979</v>
      </c>
      <c r="CE5" s="222" t="s">
        <v>1085</v>
      </c>
      <c r="CF5" s="217" t="s">
        <v>15</v>
      </c>
      <c r="CG5" s="221" t="s">
        <v>1340</v>
      </c>
      <c r="CH5" s="212" t="s">
        <v>283</v>
      </c>
      <c r="CI5" s="213">
        <v>9821166334</v>
      </c>
      <c r="CJ5" s="213" t="s">
        <v>56</v>
      </c>
      <c r="CK5" s="217" t="s">
        <v>15</v>
      </c>
      <c r="CL5" s="221" t="s">
        <v>1546</v>
      </c>
      <c r="CM5" s="212" t="s">
        <v>726</v>
      </c>
      <c r="CN5" s="212" t="s">
        <v>727</v>
      </c>
      <c r="CO5" s="222" t="s">
        <v>728</v>
      </c>
      <c r="CP5" s="217" t="s">
        <v>15</v>
      </c>
      <c r="CQ5" s="221" t="s">
        <v>1394</v>
      </c>
      <c r="CR5" s="212" t="s">
        <v>334</v>
      </c>
      <c r="CS5" s="212" t="s">
        <v>335</v>
      </c>
      <c r="CT5" s="212" t="s">
        <v>90</v>
      </c>
      <c r="CU5" s="217" t="s">
        <v>15</v>
      </c>
      <c r="CV5" s="221" t="s">
        <v>1742</v>
      </c>
      <c r="CW5" s="212" t="s">
        <v>1086</v>
      </c>
      <c r="CX5" s="213">
        <v>9822601617</v>
      </c>
      <c r="CY5" s="213" t="s">
        <v>1087</v>
      </c>
      <c r="CZ5" s="192"/>
    </row>
    <row r="6" spans="1:104" ht="30" customHeight="1" x14ac:dyDescent="0.25">
      <c r="A6" s="186">
        <v>3</v>
      </c>
      <c r="B6" s="181"/>
      <c r="C6" s="187" t="s">
        <v>1755</v>
      </c>
      <c r="D6" s="214" t="s">
        <v>15</v>
      </c>
      <c r="E6" s="227" t="s">
        <v>1291</v>
      </c>
      <c r="F6" s="228" t="s">
        <v>405</v>
      </c>
      <c r="G6" s="228">
        <v>9823390091</v>
      </c>
      <c r="H6" s="228" t="s">
        <v>196</v>
      </c>
      <c r="I6" s="214" t="s">
        <v>15</v>
      </c>
      <c r="J6" s="221" t="s">
        <v>1386</v>
      </c>
      <c r="K6" s="212" t="s">
        <v>729</v>
      </c>
      <c r="L6" s="212">
        <v>9864061353</v>
      </c>
      <c r="M6" s="212" t="s">
        <v>730</v>
      </c>
      <c r="N6" s="214" t="s">
        <v>15</v>
      </c>
      <c r="O6" s="221" t="s">
        <v>1419</v>
      </c>
      <c r="P6" s="212" t="s">
        <v>1088</v>
      </c>
      <c r="Q6" s="229" t="s">
        <v>1089</v>
      </c>
      <c r="R6" s="226" t="s">
        <v>1090</v>
      </c>
      <c r="S6" s="214" t="s">
        <v>15</v>
      </c>
      <c r="T6" s="221" t="s">
        <v>1453</v>
      </c>
      <c r="U6" s="212" t="s">
        <v>1278</v>
      </c>
      <c r="V6" s="229" t="s">
        <v>732</v>
      </c>
      <c r="W6" s="232" t="s">
        <v>733</v>
      </c>
      <c r="X6" s="217" t="s">
        <v>15</v>
      </c>
      <c r="Y6" s="224" t="s">
        <v>1488</v>
      </c>
      <c r="Z6" s="212" t="s">
        <v>948</v>
      </c>
      <c r="AA6" s="222" t="s">
        <v>949</v>
      </c>
      <c r="AB6" s="215" t="s">
        <v>950</v>
      </c>
      <c r="AC6" s="217" t="s">
        <v>15</v>
      </c>
      <c r="AD6" s="221" t="s">
        <v>1524</v>
      </c>
      <c r="AE6" s="212" t="s">
        <v>497</v>
      </c>
      <c r="AF6" s="223" t="s">
        <v>454</v>
      </c>
      <c r="AG6" s="218" t="s">
        <v>221</v>
      </c>
      <c r="AH6" s="214" t="s">
        <v>15</v>
      </c>
      <c r="AI6" s="221" t="s">
        <v>1458</v>
      </c>
      <c r="AJ6" s="212" t="s">
        <v>1277</v>
      </c>
      <c r="AK6" s="223" t="s">
        <v>316</v>
      </c>
      <c r="AL6" s="215" t="s">
        <v>78</v>
      </c>
      <c r="AM6" s="214" t="s">
        <v>566</v>
      </c>
      <c r="AN6" s="221" t="s">
        <v>1582</v>
      </c>
      <c r="AO6" s="212" t="s">
        <v>734</v>
      </c>
      <c r="AP6" s="212">
        <v>9437071007</v>
      </c>
      <c r="AQ6" s="218" t="s">
        <v>735</v>
      </c>
      <c r="AR6" s="214" t="s">
        <v>1091</v>
      </c>
      <c r="AS6" s="221" t="s">
        <v>1605</v>
      </c>
      <c r="AT6" s="212" t="s">
        <v>456</v>
      </c>
      <c r="AU6" s="223">
        <v>9849024732</v>
      </c>
      <c r="AV6" s="223" t="s">
        <v>457</v>
      </c>
      <c r="AW6" s="214" t="s">
        <v>15</v>
      </c>
      <c r="AX6" s="221" t="s">
        <v>1299</v>
      </c>
      <c r="AY6" s="212" t="s">
        <v>360</v>
      </c>
      <c r="AZ6" s="223">
        <v>9980066380</v>
      </c>
      <c r="BA6" s="215" t="s">
        <v>108</v>
      </c>
      <c r="BB6" s="214" t="s">
        <v>15</v>
      </c>
      <c r="BC6" s="231" t="s">
        <v>1319</v>
      </c>
      <c r="BD6" s="212" t="s">
        <v>1092</v>
      </c>
      <c r="BE6" s="232">
        <v>9989924646</v>
      </c>
      <c r="BF6" s="212" t="s">
        <v>1093</v>
      </c>
      <c r="BG6" s="217" t="s">
        <v>15</v>
      </c>
      <c r="BH6" s="221" t="s">
        <v>1400</v>
      </c>
      <c r="BI6" s="212" t="s">
        <v>461</v>
      </c>
      <c r="BJ6" s="223" t="s">
        <v>462</v>
      </c>
      <c r="BK6" s="213" t="s">
        <v>224</v>
      </c>
      <c r="BL6" s="217" t="s">
        <v>15</v>
      </c>
      <c r="BM6" s="221" t="s">
        <v>1585</v>
      </c>
      <c r="BN6" s="212" t="s">
        <v>304</v>
      </c>
      <c r="BO6" s="213">
        <v>9945596232</v>
      </c>
      <c r="BP6" s="215" t="s">
        <v>71</v>
      </c>
      <c r="BQ6" s="217" t="s">
        <v>15</v>
      </c>
      <c r="BR6" s="221" t="s">
        <v>1326</v>
      </c>
      <c r="BS6" s="212" t="s">
        <v>1094</v>
      </c>
      <c r="BT6" s="226">
        <v>9849174109</v>
      </c>
      <c r="BU6" s="215" t="s">
        <v>1095</v>
      </c>
      <c r="BV6" s="217" t="s">
        <v>15</v>
      </c>
      <c r="BW6" s="224" t="s">
        <v>1682</v>
      </c>
      <c r="BX6" s="212" t="s">
        <v>1096</v>
      </c>
      <c r="BY6" s="222">
        <v>9824043800</v>
      </c>
      <c r="BZ6" s="215" t="s">
        <v>1097</v>
      </c>
      <c r="CA6" s="217" t="s">
        <v>15</v>
      </c>
      <c r="CB6" s="224" t="s">
        <v>1328</v>
      </c>
      <c r="CC6" s="212" t="s">
        <v>1098</v>
      </c>
      <c r="CD6" s="222">
        <v>9845142500</v>
      </c>
      <c r="CE6" s="222" t="s">
        <v>1099</v>
      </c>
      <c r="CF6" s="215" t="s">
        <v>4</v>
      </c>
      <c r="CG6" s="233" t="s">
        <v>4</v>
      </c>
      <c r="CH6" s="234" t="s">
        <v>4</v>
      </c>
      <c r="CI6" s="235" t="s">
        <v>4</v>
      </c>
      <c r="CJ6" s="213" t="s">
        <v>4</v>
      </c>
      <c r="CK6" s="215" t="s">
        <v>4</v>
      </c>
      <c r="CL6" s="233" t="s">
        <v>4</v>
      </c>
      <c r="CM6" s="234" t="s">
        <v>4</v>
      </c>
      <c r="CN6" s="234" t="s">
        <v>4</v>
      </c>
      <c r="CO6" s="222" t="s">
        <v>4</v>
      </c>
      <c r="CP6" s="215" t="s">
        <v>4</v>
      </c>
      <c r="CQ6" s="233" t="s">
        <v>4</v>
      </c>
      <c r="CR6" s="234" t="s">
        <v>4</v>
      </c>
      <c r="CS6" s="234" t="s">
        <v>4</v>
      </c>
      <c r="CT6" s="234" t="s">
        <v>4</v>
      </c>
      <c r="CU6" s="215" t="s">
        <v>4</v>
      </c>
      <c r="CV6" s="233" t="s">
        <v>4</v>
      </c>
      <c r="CW6" s="234" t="s">
        <v>4</v>
      </c>
      <c r="CX6" s="235" t="s">
        <v>4</v>
      </c>
      <c r="CY6" s="235" t="s">
        <v>4</v>
      </c>
      <c r="CZ6" s="192"/>
    </row>
    <row r="7" spans="1:104" ht="30" customHeight="1" x14ac:dyDescent="0.25">
      <c r="A7" s="186">
        <v>4</v>
      </c>
      <c r="B7" s="181"/>
      <c r="C7" s="187" t="s">
        <v>1756</v>
      </c>
      <c r="D7" s="214" t="s">
        <v>15</v>
      </c>
      <c r="E7" s="211" t="s">
        <v>1338</v>
      </c>
      <c r="F7" s="212" t="s">
        <v>1100</v>
      </c>
      <c r="G7" s="232">
        <v>9898265111</v>
      </c>
      <c r="H7" s="232" t="s">
        <v>1101</v>
      </c>
      <c r="I7" s="214" t="s">
        <v>15</v>
      </c>
      <c r="J7" s="221" t="s">
        <v>1387</v>
      </c>
      <c r="K7" s="212" t="s">
        <v>689</v>
      </c>
      <c r="L7" s="232">
        <v>9829052399</v>
      </c>
      <c r="M7" s="232" t="s">
        <v>690</v>
      </c>
      <c r="N7" s="214" t="s">
        <v>15</v>
      </c>
      <c r="O7" s="221" t="s">
        <v>1420</v>
      </c>
      <c r="P7" s="212" t="s">
        <v>1102</v>
      </c>
      <c r="Q7" s="232">
        <v>9829032565</v>
      </c>
      <c r="R7" s="232" t="s">
        <v>692</v>
      </c>
      <c r="S7" s="214" t="s">
        <v>15</v>
      </c>
      <c r="T7" s="221" t="s">
        <v>1292</v>
      </c>
      <c r="U7" s="212" t="s">
        <v>1279</v>
      </c>
      <c r="V7" s="232">
        <v>9820186480</v>
      </c>
      <c r="W7" s="232" t="s">
        <v>45</v>
      </c>
      <c r="X7" s="217" t="s">
        <v>15</v>
      </c>
      <c r="Y7" s="221" t="s">
        <v>1345</v>
      </c>
      <c r="Z7" s="212" t="s">
        <v>946</v>
      </c>
      <c r="AA7" s="232">
        <v>9811023739</v>
      </c>
      <c r="AB7" s="215" t="s">
        <v>947</v>
      </c>
      <c r="AC7" s="217" t="s">
        <v>15</v>
      </c>
      <c r="AD7" s="221" t="s">
        <v>1525</v>
      </c>
      <c r="AE7" s="212" t="s">
        <v>736</v>
      </c>
      <c r="AF7" s="232">
        <v>9437061774</v>
      </c>
      <c r="AG7" s="218" t="s">
        <v>737</v>
      </c>
      <c r="AH7" s="214" t="s">
        <v>15</v>
      </c>
      <c r="AI7" s="221" t="s">
        <v>1346</v>
      </c>
      <c r="AJ7" s="212" t="s">
        <v>738</v>
      </c>
      <c r="AK7" s="232">
        <v>9864527627</v>
      </c>
      <c r="AL7" s="215" t="s">
        <v>121</v>
      </c>
      <c r="AM7" s="214" t="s">
        <v>15</v>
      </c>
      <c r="AN7" s="221" t="s">
        <v>1583</v>
      </c>
      <c r="AO7" s="212" t="s">
        <v>1104</v>
      </c>
      <c r="AP7" s="229" t="s">
        <v>951</v>
      </c>
      <c r="AQ7" s="218" t="s">
        <v>153</v>
      </c>
      <c r="AR7" s="214" t="s">
        <v>15</v>
      </c>
      <c r="AS7" s="221" t="s">
        <v>1606</v>
      </c>
      <c r="AT7" s="212" t="s">
        <v>739</v>
      </c>
      <c r="AU7" s="232" t="s">
        <v>740</v>
      </c>
      <c r="AV7" s="223" t="s">
        <v>741</v>
      </c>
      <c r="AW7" s="214" t="s">
        <v>15</v>
      </c>
      <c r="AX7" s="221" t="s">
        <v>1353</v>
      </c>
      <c r="AY7" s="212" t="s">
        <v>487</v>
      </c>
      <c r="AZ7" s="232">
        <v>9810071545</v>
      </c>
      <c r="BA7" s="215" t="s">
        <v>953</v>
      </c>
      <c r="BB7" s="214" t="s">
        <v>15</v>
      </c>
      <c r="BC7" s="221" t="s">
        <v>1649</v>
      </c>
      <c r="BD7" s="212" t="s">
        <v>1105</v>
      </c>
      <c r="BE7" s="232" t="s">
        <v>465</v>
      </c>
      <c r="BF7" s="232" t="s">
        <v>466</v>
      </c>
      <c r="BG7" s="217" t="s">
        <v>15</v>
      </c>
      <c r="BH7" s="221" t="s">
        <v>1665</v>
      </c>
      <c r="BI7" s="212" t="s">
        <v>1106</v>
      </c>
      <c r="BJ7" s="232">
        <v>9223401078</v>
      </c>
      <c r="BK7" s="213" t="s">
        <v>1107</v>
      </c>
      <c r="BL7" s="215" t="s">
        <v>4</v>
      </c>
      <c r="BM7" s="233" t="s">
        <v>4</v>
      </c>
      <c r="BN7" s="234" t="s">
        <v>4</v>
      </c>
      <c r="BO7" s="235" t="s">
        <v>4</v>
      </c>
      <c r="BP7" s="215" t="s">
        <v>4</v>
      </c>
      <c r="BQ7" s="215" t="s">
        <v>4</v>
      </c>
      <c r="BR7" s="233" t="s">
        <v>4</v>
      </c>
      <c r="BS7" s="234" t="s">
        <v>4</v>
      </c>
      <c r="BT7" s="236" t="s">
        <v>4</v>
      </c>
      <c r="BU7" s="215" t="s">
        <v>4</v>
      </c>
      <c r="BV7" s="215" t="s">
        <v>4</v>
      </c>
      <c r="BW7" s="237" t="s">
        <v>4</v>
      </c>
      <c r="BX7" s="234" t="s">
        <v>4</v>
      </c>
      <c r="BY7" s="238" t="s">
        <v>4</v>
      </c>
      <c r="BZ7" s="215" t="s">
        <v>4</v>
      </c>
      <c r="CA7" s="215" t="s">
        <v>4</v>
      </c>
      <c r="CB7" s="237" t="s">
        <v>4</v>
      </c>
      <c r="CC7" s="234" t="s">
        <v>4</v>
      </c>
      <c r="CD7" s="238" t="s">
        <v>4</v>
      </c>
      <c r="CE7" s="222" t="s">
        <v>4</v>
      </c>
      <c r="CF7" s="215" t="s">
        <v>4</v>
      </c>
      <c r="CG7" s="233" t="s">
        <v>4</v>
      </c>
      <c r="CH7" s="234" t="s">
        <v>4</v>
      </c>
      <c r="CI7" s="235" t="s">
        <v>4</v>
      </c>
      <c r="CJ7" s="213" t="s">
        <v>4</v>
      </c>
      <c r="CK7" s="215" t="s">
        <v>4</v>
      </c>
      <c r="CL7" s="233" t="s">
        <v>4</v>
      </c>
      <c r="CM7" s="234" t="s">
        <v>4</v>
      </c>
      <c r="CN7" s="234" t="s">
        <v>4</v>
      </c>
      <c r="CO7" s="222" t="s">
        <v>4</v>
      </c>
      <c r="CP7" s="215" t="s">
        <v>4</v>
      </c>
      <c r="CQ7" s="233" t="s">
        <v>4</v>
      </c>
      <c r="CR7" s="234" t="s">
        <v>4</v>
      </c>
      <c r="CS7" s="234" t="s">
        <v>4</v>
      </c>
      <c r="CT7" s="234" t="s">
        <v>4</v>
      </c>
      <c r="CU7" s="215" t="s">
        <v>4</v>
      </c>
      <c r="CV7" s="233" t="s">
        <v>4</v>
      </c>
      <c r="CW7" s="234" t="s">
        <v>4</v>
      </c>
      <c r="CX7" s="235" t="s">
        <v>4</v>
      </c>
      <c r="CY7" s="235" t="s">
        <v>4</v>
      </c>
      <c r="CZ7" s="192"/>
    </row>
    <row r="8" spans="1:104" ht="30" customHeight="1" x14ac:dyDescent="0.25">
      <c r="A8" s="186">
        <v>5</v>
      </c>
      <c r="B8" s="181"/>
      <c r="C8" s="187" t="s">
        <v>1234</v>
      </c>
      <c r="D8" s="214" t="s">
        <v>1753</v>
      </c>
      <c r="E8" s="239" t="s">
        <v>1290</v>
      </c>
      <c r="F8" s="212" t="s">
        <v>1108</v>
      </c>
      <c r="G8" s="222">
        <v>9821420965</v>
      </c>
      <c r="H8" s="228" t="s">
        <v>1109</v>
      </c>
      <c r="I8" s="214" t="s">
        <v>1753</v>
      </c>
      <c r="J8" s="221" t="s">
        <v>1341</v>
      </c>
      <c r="K8" s="212" t="s">
        <v>292</v>
      </c>
      <c r="L8" s="213">
        <v>9820069833</v>
      </c>
      <c r="M8" s="213" t="s">
        <v>67</v>
      </c>
      <c r="N8" s="214" t="s">
        <v>1753</v>
      </c>
      <c r="O8" s="231" t="s">
        <v>1360</v>
      </c>
      <c r="P8" s="212" t="s">
        <v>1280</v>
      </c>
      <c r="Q8" s="232">
        <v>9829035256</v>
      </c>
      <c r="R8" s="212" t="s">
        <v>654</v>
      </c>
      <c r="S8" s="217" t="s">
        <v>1753</v>
      </c>
      <c r="T8" s="221" t="s">
        <v>1424</v>
      </c>
      <c r="U8" s="212" t="s">
        <v>308</v>
      </c>
      <c r="V8" s="240">
        <v>9821034867</v>
      </c>
      <c r="W8" s="212" t="s">
        <v>72</v>
      </c>
      <c r="X8" s="217" t="s">
        <v>1753</v>
      </c>
      <c r="Y8" s="221" t="s">
        <v>1489</v>
      </c>
      <c r="Z8" s="212" t="s">
        <v>1110</v>
      </c>
      <c r="AA8" s="240" t="s">
        <v>1111</v>
      </c>
      <c r="AB8" s="215" t="s">
        <v>1112</v>
      </c>
      <c r="AC8" s="214" t="s">
        <v>1753</v>
      </c>
      <c r="AD8" s="221" t="s">
        <v>1526</v>
      </c>
      <c r="AE8" s="212" t="s">
        <v>274</v>
      </c>
      <c r="AF8" s="213">
        <v>9811558194</v>
      </c>
      <c r="AG8" s="218" t="s">
        <v>38</v>
      </c>
      <c r="AH8" s="214" t="s">
        <v>1753</v>
      </c>
      <c r="AI8" s="221" t="s">
        <v>1555</v>
      </c>
      <c r="AJ8" s="212" t="s">
        <v>318</v>
      </c>
      <c r="AK8" s="213">
        <v>9425154914</v>
      </c>
      <c r="AL8" s="215" t="s">
        <v>80</v>
      </c>
      <c r="AM8" s="214" t="s">
        <v>1753</v>
      </c>
      <c r="AN8" s="221" t="s">
        <v>1342</v>
      </c>
      <c r="AO8" s="212" t="s">
        <v>293</v>
      </c>
      <c r="AP8" s="213" t="s">
        <v>294</v>
      </c>
      <c r="AQ8" s="218" t="s">
        <v>295</v>
      </c>
      <c r="AR8" s="214" t="s">
        <v>1753</v>
      </c>
      <c r="AS8" s="221" t="s">
        <v>1354</v>
      </c>
      <c r="AT8" s="212" t="s">
        <v>1748</v>
      </c>
      <c r="AU8" s="232">
        <v>9821037885</v>
      </c>
      <c r="AV8" s="223" t="s">
        <v>241</v>
      </c>
      <c r="AW8"/>
      <c r="AX8" s="241" t="s">
        <v>4</v>
      </c>
      <c r="AY8" s="241" t="s">
        <v>4</v>
      </c>
      <c r="AZ8" s="241" t="s">
        <v>4</v>
      </c>
      <c r="BA8" s="215" t="s">
        <v>4</v>
      </c>
      <c r="BB8" s="214" t="s">
        <v>4</v>
      </c>
      <c r="BC8" s="242" t="s">
        <v>4</v>
      </c>
      <c r="BD8" s="234" t="s">
        <v>4</v>
      </c>
      <c r="BE8" s="243" t="s">
        <v>4</v>
      </c>
      <c r="BF8" s="234" t="s">
        <v>4</v>
      </c>
      <c r="BG8" s="217" t="s">
        <v>4</v>
      </c>
      <c r="BH8" s="233" t="s">
        <v>4</v>
      </c>
      <c r="BI8" s="234" t="s">
        <v>4</v>
      </c>
      <c r="BJ8" s="244" t="s">
        <v>4</v>
      </c>
      <c r="BK8" s="213" t="s">
        <v>4</v>
      </c>
      <c r="BL8" s="215" t="s">
        <v>4</v>
      </c>
      <c r="BM8" s="233" t="s">
        <v>4</v>
      </c>
      <c r="BN8" s="234" t="s">
        <v>4</v>
      </c>
      <c r="BO8" s="235" t="s">
        <v>4</v>
      </c>
      <c r="BP8" s="215" t="s">
        <v>4</v>
      </c>
      <c r="BQ8" s="215" t="s">
        <v>4</v>
      </c>
      <c r="BR8" s="233" t="s">
        <v>4</v>
      </c>
      <c r="BS8" s="234" t="s">
        <v>4</v>
      </c>
      <c r="BT8" s="236" t="s">
        <v>4</v>
      </c>
      <c r="BU8" s="215" t="s">
        <v>4</v>
      </c>
      <c r="BV8" s="215" t="s">
        <v>4</v>
      </c>
      <c r="BW8" s="237" t="s">
        <v>4</v>
      </c>
      <c r="BX8" s="234" t="s">
        <v>4</v>
      </c>
      <c r="BY8" s="238" t="s">
        <v>4</v>
      </c>
      <c r="BZ8" s="215" t="s">
        <v>4</v>
      </c>
      <c r="CA8" s="215" t="s">
        <v>4</v>
      </c>
      <c r="CB8" s="237" t="s">
        <v>4</v>
      </c>
      <c r="CC8" s="234" t="s">
        <v>4</v>
      </c>
      <c r="CD8" s="238" t="s">
        <v>4</v>
      </c>
      <c r="CE8" s="222" t="s">
        <v>4</v>
      </c>
      <c r="CF8" s="215" t="s">
        <v>4</v>
      </c>
      <c r="CG8" s="233" t="s">
        <v>4</v>
      </c>
      <c r="CH8" s="234" t="s">
        <v>4</v>
      </c>
      <c r="CI8" s="235" t="s">
        <v>4</v>
      </c>
      <c r="CJ8" s="213" t="s">
        <v>4</v>
      </c>
      <c r="CK8" s="215" t="s">
        <v>4</v>
      </c>
      <c r="CL8" s="233" t="s">
        <v>4</v>
      </c>
      <c r="CM8" s="234" t="s">
        <v>4</v>
      </c>
      <c r="CN8" s="234" t="s">
        <v>4</v>
      </c>
      <c r="CO8" s="222" t="s">
        <v>4</v>
      </c>
      <c r="CP8" s="215" t="s">
        <v>4</v>
      </c>
      <c r="CQ8" s="233" t="s">
        <v>4</v>
      </c>
      <c r="CR8" s="234" t="s">
        <v>4</v>
      </c>
      <c r="CS8" s="234" t="s">
        <v>4</v>
      </c>
      <c r="CT8" s="234" t="s">
        <v>4</v>
      </c>
      <c r="CU8" s="215" t="s">
        <v>4</v>
      </c>
      <c r="CV8" s="233" t="s">
        <v>4</v>
      </c>
      <c r="CW8" s="234" t="s">
        <v>4</v>
      </c>
      <c r="CX8" s="235" t="s">
        <v>4</v>
      </c>
      <c r="CY8" s="235" t="s">
        <v>4</v>
      </c>
      <c r="CZ8" s="192"/>
    </row>
    <row r="9" spans="1:104" ht="30" customHeight="1" x14ac:dyDescent="0.25">
      <c r="A9" s="186">
        <v>6</v>
      </c>
      <c r="B9" s="181"/>
      <c r="C9" s="187" t="s">
        <v>1262</v>
      </c>
      <c r="D9" s="214" t="s">
        <v>1113</v>
      </c>
      <c r="E9" s="231" t="s">
        <v>1339</v>
      </c>
      <c r="F9" s="212" t="s">
        <v>1114</v>
      </c>
      <c r="G9" s="232">
        <v>9818653331</v>
      </c>
      <c r="H9" s="228" t="s">
        <v>203</v>
      </c>
      <c r="I9" s="214" t="s">
        <v>1113</v>
      </c>
      <c r="J9" s="231" t="s">
        <v>1388</v>
      </c>
      <c r="K9" s="212" t="s">
        <v>1115</v>
      </c>
      <c r="L9" s="232">
        <v>9814020200</v>
      </c>
      <c r="M9" s="212" t="s">
        <v>1116</v>
      </c>
      <c r="N9" s="214" t="s">
        <v>1113</v>
      </c>
      <c r="O9" s="231" t="s">
        <v>1421</v>
      </c>
      <c r="P9" s="212" t="s">
        <v>742</v>
      </c>
      <c r="Q9" s="232" t="s">
        <v>472</v>
      </c>
      <c r="R9" s="212" t="s">
        <v>743</v>
      </c>
      <c r="S9" s="214" t="s">
        <v>1113</v>
      </c>
      <c r="T9" s="231" t="s">
        <v>1454</v>
      </c>
      <c r="U9" s="212" t="s">
        <v>1281</v>
      </c>
      <c r="V9" s="232">
        <v>9431104106</v>
      </c>
      <c r="W9" s="212" t="s">
        <v>745</v>
      </c>
      <c r="X9" s="217" t="s">
        <v>1113</v>
      </c>
      <c r="Y9" s="231" t="s">
        <v>1305</v>
      </c>
      <c r="Z9" s="212" t="s">
        <v>1117</v>
      </c>
      <c r="AA9" s="232">
        <v>9885263708</v>
      </c>
      <c r="AB9" s="215" t="s">
        <v>1118</v>
      </c>
      <c r="AC9" s="217" t="s">
        <v>1113</v>
      </c>
      <c r="AD9" s="231" t="s">
        <v>1527</v>
      </c>
      <c r="AE9" s="212" t="s">
        <v>1119</v>
      </c>
      <c r="AF9" s="232">
        <v>9811013940</v>
      </c>
      <c r="AG9" s="218" t="s">
        <v>116</v>
      </c>
      <c r="AH9" s="214" t="s">
        <v>1113</v>
      </c>
      <c r="AI9" s="231" t="s">
        <v>1403</v>
      </c>
      <c r="AJ9" s="212" t="s">
        <v>1120</v>
      </c>
      <c r="AK9" s="232">
        <v>9867617989</v>
      </c>
      <c r="AL9" s="215" t="s">
        <v>515</v>
      </c>
      <c r="AM9" s="214" t="s">
        <v>1113</v>
      </c>
      <c r="AN9" s="221" t="s">
        <v>1584</v>
      </c>
      <c r="AO9" s="212" t="s">
        <v>746</v>
      </c>
      <c r="AP9" s="232">
        <v>9831048516</v>
      </c>
      <c r="AQ9" s="218" t="s">
        <v>747</v>
      </c>
      <c r="AR9" s="214" t="s">
        <v>1113</v>
      </c>
      <c r="AS9" s="231" t="s">
        <v>1349</v>
      </c>
      <c r="AT9" s="212" t="s">
        <v>1121</v>
      </c>
      <c r="AU9" s="232">
        <v>9810076909</v>
      </c>
      <c r="AV9" s="223" t="s">
        <v>1122</v>
      </c>
      <c r="AW9" s="214" t="s">
        <v>1113</v>
      </c>
      <c r="AX9" s="231" t="s">
        <v>1630</v>
      </c>
      <c r="AY9" s="212" t="s">
        <v>1123</v>
      </c>
      <c r="AZ9" s="232" t="s">
        <v>1124</v>
      </c>
      <c r="BA9" s="215" t="s">
        <v>1003</v>
      </c>
      <c r="BB9" s="214" t="s">
        <v>1113</v>
      </c>
      <c r="BC9" s="231" t="s">
        <v>1650</v>
      </c>
      <c r="BD9" s="212" t="s">
        <v>1125</v>
      </c>
      <c r="BE9" s="232">
        <v>9414183611</v>
      </c>
      <c r="BF9" s="212" t="s">
        <v>1126</v>
      </c>
      <c r="BG9" s="217" t="s">
        <v>1113</v>
      </c>
      <c r="BH9" s="231" t="s">
        <v>1666</v>
      </c>
      <c r="BI9" s="212" t="s">
        <v>1127</v>
      </c>
      <c r="BJ9" s="232">
        <v>9829035655</v>
      </c>
      <c r="BK9" s="213" t="s">
        <v>1128</v>
      </c>
      <c r="BL9" s="217" t="s">
        <v>1113</v>
      </c>
      <c r="BM9" s="231" t="s">
        <v>1557</v>
      </c>
      <c r="BN9" s="212" t="s">
        <v>1129</v>
      </c>
      <c r="BO9" s="232" t="s">
        <v>302</v>
      </c>
      <c r="BP9" s="215" t="s">
        <v>303</v>
      </c>
      <c r="BQ9" s="217" t="s">
        <v>1113</v>
      </c>
      <c r="BR9" s="231" t="s">
        <v>1636</v>
      </c>
      <c r="BS9" s="212" t="s">
        <v>748</v>
      </c>
      <c r="BT9" s="232" t="s">
        <v>485</v>
      </c>
      <c r="BU9" s="215" t="s">
        <v>234</v>
      </c>
      <c r="BV9" s="217" t="s">
        <v>1113</v>
      </c>
      <c r="BW9" s="231" t="s">
        <v>1530</v>
      </c>
      <c r="BX9" s="212" t="s">
        <v>749</v>
      </c>
      <c r="BY9" s="232">
        <v>9864045091</v>
      </c>
      <c r="BZ9" s="215" t="s">
        <v>73</v>
      </c>
      <c r="CA9" s="217" t="s">
        <v>4</v>
      </c>
      <c r="CB9" s="239" t="s">
        <v>4</v>
      </c>
      <c r="CC9" s="234" t="s">
        <v>4</v>
      </c>
      <c r="CD9" s="238" t="s">
        <v>4</v>
      </c>
      <c r="CE9" s="222" t="s">
        <v>4</v>
      </c>
      <c r="CF9" s="215" t="s">
        <v>4</v>
      </c>
      <c r="CG9" s="233" t="s">
        <v>4</v>
      </c>
      <c r="CH9" s="234" t="s">
        <v>4</v>
      </c>
      <c r="CI9" s="235" t="s">
        <v>4</v>
      </c>
      <c r="CJ9" s="213" t="s">
        <v>4</v>
      </c>
      <c r="CK9" s="215" t="s">
        <v>4</v>
      </c>
      <c r="CL9" s="233" t="s">
        <v>4</v>
      </c>
      <c r="CM9" s="234" t="s">
        <v>4</v>
      </c>
      <c r="CN9" s="234" t="s">
        <v>4</v>
      </c>
      <c r="CO9" s="222" t="s">
        <v>4</v>
      </c>
      <c r="CP9" s="215" t="s">
        <v>4</v>
      </c>
      <c r="CQ9" s="233" t="s">
        <v>4</v>
      </c>
      <c r="CR9" s="234" t="s">
        <v>4</v>
      </c>
      <c r="CS9" s="234" t="s">
        <v>4</v>
      </c>
      <c r="CT9" s="234" t="s">
        <v>4</v>
      </c>
      <c r="CU9" s="215" t="s">
        <v>4</v>
      </c>
      <c r="CV9" s="233" t="s">
        <v>4</v>
      </c>
      <c r="CW9" s="234" t="s">
        <v>4</v>
      </c>
      <c r="CX9" s="235" t="s">
        <v>4</v>
      </c>
      <c r="CY9" s="235" t="s">
        <v>4</v>
      </c>
      <c r="CZ9" s="192"/>
    </row>
    <row r="10" spans="1:104" ht="30" customHeight="1" x14ac:dyDescent="0.25">
      <c r="A10" s="186">
        <v>7</v>
      </c>
      <c r="B10" s="181"/>
      <c r="C10" s="187" t="s">
        <v>23</v>
      </c>
      <c r="D10" s="214" t="s">
        <v>29</v>
      </c>
      <c r="E10" s="221" t="s">
        <v>1336</v>
      </c>
      <c r="F10" s="212" t="s">
        <v>274</v>
      </c>
      <c r="G10" s="213">
        <v>9811558194</v>
      </c>
      <c r="H10" s="228" t="s">
        <v>38</v>
      </c>
      <c r="I10" s="214" t="s">
        <v>682</v>
      </c>
      <c r="J10" s="221" t="s">
        <v>1389</v>
      </c>
      <c r="K10" s="212" t="s">
        <v>275</v>
      </c>
      <c r="L10" s="213">
        <v>9822232666</v>
      </c>
      <c r="M10" s="213" t="s">
        <v>39</v>
      </c>
      <c r="N10" s="214" t="s">
        <v>30</v>
      </c>
      <c r="O10" s="221" t="s">
        <v>1422</v>
      </c>
      <c r="P10" s="212" t="s">
        <v>276</v>
      </c>
      <c r="Q10" s="213">
        <v>9820050141</v>
      </c>
      <c r="R10" s="213" t="s">
        <v>40</v>
      </c>
      <c r="S10" s="214" t="s">
        <v>681</v>
      </c>
      <c r="T10" s="221" t="s">
        <v>1455</v>
      </c>
      <c r="U10" s="212" t="s">
        <v>1282</v>
      </c>
      <c r="V10" s="213">
        <v>9892212125</v>
      </c>
      <c r="W10" s="213" t="s">
        <v>41</v>
      </c>
      <c r="X10" s="217" t="s">
        <v>681</v>
      </c>
      <c r="Y10" s="221" t="s">
        <v>1490</v>
      </c>
      <c r="Z10" s="212" t="s">
        <v>277</v>
      </c>
      <c r="AA10" s="229" t="s">
        <v>278</v>
      </c>
      <c r="AB10" s="215" t="s">
        <v>42</v>
      </c>
      <c r="AC10" s="217" t="s">
        <v>31</v>
      </c>
      <c r="AD10" s="221" t="s">
        <v>1528</v>
      </c>
      <c r="AE10" s="212" t="s">
        <v>279</v>
      </c>
      <c r="AF10" s="213">
        <v>9821135674</v>
      </c>
      <c r="AG10" s="218" t="s">
        <v>43</v>
      </c>
      <c r="AH10" s="214" t="s">
        <v>31</v>
      </c>
      <c r="AI10" s="221" t="s">
        <v>1556</v>
      </c>
      <c r="AJ10" s="212" t="s">
        <v>280</v>
      </c>
      <c r="AK10" s="213">
        <v>9619978583</v>
      </c>
      <c r="AL10" s="215" t="s">
        <v>44</v>
      </c>
      <c r="AM10" s="214" t="s">
        <v>15</v>
      </c>
      <c r="AN10" s="221" t="s">
        <v>1391</v>
      </c>
      <c r="AO10" s="212" t="s">
        <v>1749</v>
      </c>
      <c r="AP10" s="213">
        <v>9324680306</v>
      </c>
      <c r="AQ10" s="218" t="s">
        <v>66</v>
      </c>
      <c r="AR10" s="214" t="s">
        <v>15</v>
      </c>
      <c r="AS10" s="221" t="s">
        <v>1292</v>
      </c>
      <c r="AT10" s="212" t="s">
        <v>281</v>
      </c>
      <c r="AU10" s="213">
        <v>9820186480</v>
      </c>
      <c r="AV10" s="223" t="s">
        <v>45</v>
      </c>
      <c r="AW10" s="214" t="s">
        <v>15</v>
      </c>
      <c r="AX10" s="221" t="s">
        <v>1435</v>
      </c>
      <c r="AY10" s="212" t="s">
        <v>282</v>
      </c>
      <c r="AZ10" s="213">
        <v>9821087304</v>
      </c>
      <c r="BA10" s="215" t="s">
        <v>46</v>
      </c>
      <c r="BB10" s="214" t="s">
        <v>4</v>
      </c>
      <c r="BC10" s="237" t="s">
        <v>4</v>
      </c>
      <c r="BD10" s="215" t="s">
        <v>4</v>
      </c>
      <c r="BE10" s="216" t="s">
        <v>4</v>
      </c>
      <c r="BF10" s="189" t="s">
        <v>4</v>
      </c>
      <c r="BG10" s="217" t="s">
        <v>4</v>
      </c>
      <c r="BH10" s="215" t="s">
        <v>4</v>
      </c>
      <c r="BI10" s="215" t="s">
        <v>4</v>
      </c>
      <c r="BJ10" s="215" t="s">
        <v>4</v>
      </c>
      <c r="BK10" s="213" t="s">
        <v>4</v>
      </c>
      <c r="BL10" s="215" t="s">
        <v>4</v>
      </c>
      <c r="BM10" s="215" t="s">
        <v>4</v>
      </c>
      <c r="BN10" s="215" t="s">
        <v>4</v>
      </c>
      <c r="BO10" s="215" t="s">
        <v>4</v>
      </c>
      <c r="BP10" s="215" t="s">
        <v>4</v>
      </c>
      <c r="BQ10" s="245" t="s">
        <v>4</v>
      </c>
      <c r="BR10" s="245" t="s">
        <v>4</v>
      </c>
      <c r="BS10" s="245" t="s">
        <v>4</v>
      </c>
      <c r="BT10" s="245" t="s">
        <v>4</v>
      </c>
      <c r="BU10" s="215" t="s">
        <v>4</v>
      </c>
      <c r="BV10" s="246" t="s">
        <v>4</v>
      </c>
      <c r="BW10" s="237" t="s">
        <v>4</v>
      </c>
      <c r="BX10" s="237" t="s">
        <v>4</v>
      </c>
      <c r="BY10" s="216" t="s">
        <v>4</v>
      </c>
      <c r="BZ10" s="215" t="s">
        <v>4</v>
      </c>
      <c r="CA10" s="246" t="s">
        <v>4</v>
      </c>
      <c r="CB10" s="237" t="s">
        <v>4</v>
      </c>
      <c r="CC10" s="237" t="s">
        <v>4</v>
      </c>
      <c r="CD10" s="216" t="s">
        <v>4</v>
      </c>
      <c r="CE10" s="222" t="s">
        <v>4</v>
      </c>
      <c r="CF10" s="215" t="s">
        <v>4</v>
      </c>
      <c r="CG10" s="233" t="s">
        <v>4</v>
      </c>
      <c r="CH10" s="234" t="s">
        <v>4</v>
      </c>
      <c r="CI10" s="235" t="s">
        <v>4</v>
      </c>
      <c r="CJ10" s="213" t="s">
        <v>4</v>
      </c>
      <c r="CK10" s="215" t="s">
        <v>4</v>
      </c>
      <c r="CL10" s="233" t="s">
        <v>4</v>
      </c>
      <c r="CM10" s="234" t="s">
        <v>4</v>
      </c>
      <c r="CN10" s="234" t="s">
        <v>4</v>
      </c>
      <c r="CO10" s="222" t="s">
        <v>4</v>
      </c>
      <c r="CP10" s="215" t="s">
        <v>4</v>
      </c>
      <c r="CQ10" s="233" t="s">
        <v>4</v>
      </c>
      <c r="CR10" s="234" t="s">
        <v>4</v>
      </c>
      <c r="CS10" s="234" t="s">
        <v>4</v>
      </c>
      <c r="CT10" s="234" t="s">
        <v>4</v>
      </c>
      <c r="CU10" s="215" t="s">
        <v>4</v>
      </c>
      <c r="CV10" s="233" t="s">
        <v>4</v>
      </c>
      <c r="CW10" s="234" t="s">
        <v>4</v>
      </c>
      <c r="CX10" s="235" t="s">
        <v>4</v>
      </c>
      <c r="CY10" s="235" t="s">
        <v>4</v>
      </c>
    </row>
    <row r="11" spans="1:104" ht="30" customHeight="1" x14ac:dyDescent="0.25">
      <c r="A11" s="186">
        <v>8</v>
      </c>
      <c r="B11" s="184"/>
      <c r="C11" s="187" t="s">
        <v>32</v>
      </c>
      <c r="D11" s="214" t="s">
        <v>55</v>
      </c>
      <c r="E11" s="221" t="s">
        <v>1340</v>
      </c>
      <c r="F11" s="212" t="s">
        <v>283</v>
      </c>
      <c r="G11" s="213">
        <v>9821166334</v>
      </c>
      <c r="H11" s="228" t="s">
        <v>56</v>
      </c>
      <c r="I11" s="214" t="s">
        <v>57</v>
      </c>
      <c r="J11" s="221" t="s">
        <v>1390</v>
      </c>
      <c r="K11" s="212" t="s">
        <v>284</v>
      </c>
      <c r="L11" s="213">
        <v>9867499839</v>
      </c>
      <c r="M11" s="213" t="s">
        <v>285</v>
      </c>
      <c r="N11" s="214" t="s">
        <v>15</v>
      </c>
      <c r="O11" s="221" t="s">
        <v>1423</v>
      </c>
      <c r="P11" s="212" t="s">
        <v>286</v>
      </c>
      <c r="Q11" s="213">
        <v>9820528006</v>
      </c>
      <c r="R11" s="213" t="s">
        <v>58</v>
      </c>
      <c r="S11" s="214" t="s">
        <v>15</v>
      </c>
      <c r="T11" s="221" t="s">
        <v>1456</v>
      </c>
      <c r="U11" s="212" t="s">
        <v>1283</v>
      </c>
      <c r="V11" s="213">
        <v>9825136468</v>
      </c>
      <c r="W11" s="213" t="s">
        <v>59</v>
      </c>
      <c r="X11" s="217" t="s">
        <v>15</v>
      </c>
      <c r="Y11" s="221" t="s">
        <v>1456</v>
      </c>
      <c r="Z11" s="212" t="s">
        <v>287</v>
      </c>
      <c r="AA11" s="213">
        <v>9825136468</v>
      </c>
      <c r="AB11" s="215" t="s">
        <v>59</v>
      </c>
      <c r="AC11" s="217" t="s">
        <v>15</v>
      </c>
      <c r="AD11" s="221" t="s">
        <v>1425</v>
      </c>
      <c r="AE11" s="212" t="s">
        <v>288</v>
      </c>
      <c r="AF11" s="213">
        <v>9810052890</v>
      </c>
      <c r="AG11" s="218" t="s">
        <v>61</v>
      </c>
      <c r="AH11" s="214" t="s">
        <v>686</v>
      </c>
      <c r="AI11" s="221" t="s">
        <v>180</v>
      </c>
      <c r="AJ11" s="212" t="s">
        <v>289</v>
      </c>
      <c r="AK11" s="213">
        <v>9810216801</v>
      </c>
      <c r="AL11" s="215" t="s">
        <v>62</v>
      </c>
      <c r="AM11" s="214" t="s">
        <v>686</v>
      </c>
      <c r="AN11" s="221" t="s">
        <v>1347</v>
      </c>
      <c r="AO11" s="212" t="s">
        <v>290</v>
      </c>
      <c r="AP11" s="213">
        <v>9829013626</v>
      </c>
      <c r="AQ11" s="218" t="s">
        <v>63</v>
      </c>
      <c r="AR11" s="214" t="s">
        <v>686</v>
      </c>
      <c r="AS11" s="221" t="s">
        <v>1486</v>
      </c>
      <c r="AT11" s="212" t="s">
        <v>266</v>
      </c>
      <c r="AU11" s="232">
        <v>9450361368</v>
      </c>
      <c r="AV11" s="223" t="s">
        <v>64</v>
      </c>
      <c r="AW11" s="214" t="s">
        <v>686</v>
      </c>
      <c r="AX11" s="221" t="s">
        <v>1287</v>
      </c>
      <c r="AY11" s="212" t="s">
        <v>291</v>
      </c>
      <c r="AZ11" s="232">
        <v>9820073165</v>
      </c>
      <c r="BA11" s="215" t="s">
        <v>65</v>
      </c>
      <c r="BB11" s="246" t="s">
        <v>4</v>
      </c>
      <c r="BC11" s="215" t="s">
        <v>4</v>
      </c>
      <c r="BD11" s="215" t="s">
        <v>4</v>
      </c>
      <c r="BE11" s="215" t="s">
        <v>4</v>
      </c>
      <c r="BF11" s="215" t="s">
        <v>4</v>
      </c>
      <c r="BG11" s="217" t="s">
        <v>4</v>
      </c>
      <c r="BH11" s="215" t="s">
        <v>4</v>
      </c>
      <c r="BI11" s="215" t="s">
        <v>4</v>
      </c>
      <c r="BJ11" s="215" t="s">
        <v>4</v>
      </c>
      <c r="BK11" s="213" t="s">
        <v>4</v>
      </c>
      <c r="BL11" s="215" t="s">
        <v>4</v>
      </c>
      <c r="BM11" s="215" t="s">
        <v>4</v>
      </c>
      <c r="BN11" s="215" t="s">
        <v>4</v>
      </c>
      <c r="BO11" s="215" t="s">
        <v>4</v>
      </c>
      <c r="BP11" s="215" t="s">
        <v>4</v>
      </c>
      <c r="BQ11" s="245" t="s">
        <v>4</v>
      </c>
      <c r="BR11" s="245" t="s">
        <v>4</v>
      </c>
      <c r="BS11" s="245" t="s">
        <v>4</v>
      </c>
      <c r="BT11" s="245" t="s">
        <v>4</v>
      </c>
      <c r="BU11" s="215" t="s">
        <v>4</v>
      </c>
      <c r="BV11" s="246" t="s">
        <v>4</v>
      </c>
      <c r="BW11" s="237" t="s">
        <v>4</v>
      </c>
      <c r="BX11" s="237" t="s">
        <v>4</v>
      </c>
      <c r="BY11" s="216" t="s">
        <v>4</v>
      </c>
      <c r="BZ11" s="215" t="s">
        <v>4</v>
      </c>
      <c r="CA11" s="246" t="s">
        <v>4</v>
      </c>
      <c r="CB11" s="237" t="s">
        <v>4</v>
      </c>
      <c r="CC11" s="237" t="s">
        <v>4</v>
      </c>
      <c r="CD11" s="216" t="s">
        <v>4</v>
      </c>
      <c r="CE11" s="222" t="s">
        <v>4</v>
      </c>
      <c r="CF11" s="215" t="s">
        <v>4</v>
      </c>
      <c r="CG11" s="233" t="s">
        <v>4</v>
      </c>
      <c r="CH11" s="234" t="s">
        <v>4</v>
      </c>
      <c r="CI11" s="235" t="s">
        <v>4</v>
      </c>
      <c r="CJ11" s="213" t="s">
        <v>4</v>
      </c>
      <c r="CK11" s="215" t="s">
        <v>4</v>
      </c>
      <c r="CL11" s="233" t="s">
        <v>4</v>
      </c>
      <c r="CM11" s="234" t="s">
        <v>4</v>
      </c>
      <c r="CN11" s="234" t="s">
        <v>4</v>
      </c>
      <c r="CO11" s="222" t="s">
        <v>4</v>
      </c>
      <c r="CP11" s="215" t="s">
        <v>4</v>
      </c>
      <c r="CQ11" s="233" t="s">
        <v>4</v>
      </c>
      <c r="CR11" s="234" t="s">
        <v>4</v>
      </c>
      <c r="CS11" s="234" t="s">
        <v>4</v>
      </c>
      <c r="CT11" s="234" t="s">
        <v>4</v>
      </c>
      <c r="CU11" s="215" t="s">
        <v>4</v>
      </c>
      <c r="CV11" s="233" t="s">
        <v>4</v>
      </c>
      <c r="CW11" s="234" t="s">
        <v>4</v>
      </c>
      <c r="CX11" s="235" t="s">
        <v>4</v>
      </c>
      <c r="CY11" s="235" t="s">
        <v>4</v>
      </c>
    </row>
    <row r="12" spans="1:104" ht="30" customHeight="1" x14ac:dyDescent="0.25">
      <c r="A12" s="186">
        <v>9</v>
      </c>
      <c r="B12" s="184"/>
      <c r="C12" s="187" t="s">
        <v>33</v>
      </c>
      <c r="D12" s="214" t="s">
        <v>37</v>
      </c>
      <c r="E12" s="221" t="s">
        <v>1292</v>
      </c>
      <c r="F12" s="212" t="s">
        <v>281</v>
      </c>
      <c r="G12" s="213">
        <v>9820186480</v>
      </c>
      <c r="H12" s="228" t="s">
        <v>45</v>
      </c>
      <c r="I12" s="214" t="s">
        <v>31</v>
      </c>
      <c r="J12" s="221" t="s">
        <v>1391</v>
      </c>
      <c r="K12" s="212" t="s">
        <v>1749</v>
      </c>
      <c r="L12" s="213">
        <v>9324680306</v>
      </c>
      <c r="M12" s="213" t="s">
        <v>66</v>
      </c>
      <c r="N12" s="214" t="s">
        <v>22</v>
      </c>
      <c r="O12" s="221" t="s">
        <v>1341</v>
      </c>
      <c r="P12" s="212" t="s">
        <v>292</v>
      </c>
      <c r="Q12" s="213">
        <v>9820069833</v>
      </c>
      <c r="R12" s="213" t="s">
        <v>67</v>
      </c>
      <c r="S12" s="214" t="s">
        <v>15</v>
      </c>
      <c r="T12" s="221" t="s">
        <v>1422</v>
      </c>
      <c r="U12" s="212" t="s">
        <v>276</v>
      </c>
      <c r="V12" s="213">
        <v>9820050141</v>
      </c>
      <c r="W12" s="213" t="s">
        <v>40</v>
      </c>
      <c r="X12" s="217" t="s">
        <v>15</v>
      </c>
      <c r="Y12" s="221" t="s">
        <v>1490</v>
      </c>
      <c r="Z12" s="212" t="s">
        <v>277</v>
      </c>
      <c r="AA12" s="213">
        <v>9818180701</v>
      </c>
      <c r="AB12" s="215" t="s">
        <v>42</v>
      </c>
      <c r="AC12" s="217" t="s">
        <v>686</v>
      </c>
      <c r="AD12" s="221" t="s">
        <v>180</v>
      </c>
      <c r="AE12" s="212" t="s">
        <v>289</v>
      </c>
      <c r="AF12" s="213">
        <v>9810216801</v>
      </c>
      <c r="AG12" s="218" t="s">
        <v>62</v>
      </c>
      <c r="AH12" s="214" t="s">
        <v>686</v>
      </c>
      <c r="AI12" s="221" t="s">
        <v>1486</v>
      </c>
      <c r="AJ12" s="212" t="s">
        <v>266</v>
      </c>
      <c r="AK12" s="232">
        <v>9450361368</v>
      </c>
      <c r="AL12" s="215" t="s">
        <v>267</v>
      </c>
      <c r="AM12" s="214" t="s">
        <v>686</v>
      </c>
      <c r="AN12" s="221" t="s">
        <v>1287</v>
      </c>
      <c r="AO12" s="212" t="s">
        <v>291</v>
      </c>
      <c r="AP12" s="232">
        <v>9820073165</v>
      </c>
      <c r="AQ12" s="218" t="s">
        <v>65</v>
      </c>
      <c r="AR12" s="246" t="s">
        <v>4</v>
      </c>
      <c r="AS12" s="237" t="s">
        <v>4</v>
      </c>
      <c r="AT12" s="237" t="s">
        <v>4</v>
      </c>
      <c r="AU12" s="215" t="s">
        <v>4</v>
      </c>
      <c r="AV12" s="223" t="s">
        <v>4</v>
      </c>
      <c r="AW12" s="246" t="s">
        <v>4</v>
      </c>
      <c r="AX12" s="215" t="s">
        <v>4</v>
      </c>
      <c r="AY12" s="215" t="s">
        <v>4</v>
      </c>
      <c r="AZ12" s="215" t="s">
        <v>4</v>
      </c>
      <c r="BA12" s="215" t="s">
        <v>4</v>
      </c>
      <c r="BB12" s="246" t="s">
        <v>4</v>
      </c>
      <c r="BC12" s="215" t="s">
        <v>4</v>
      </c>
      <c r="BD12" s="215" t="s">
        <v>4</v>
      </c>
      <c r="BE12" s="215" t="s">
        <v>4</v>
      </c>
      <c r="BF12" s="215" t="s">
        <v>4</v>
      </c>
      <c r="BG12" s="217" t="s">
        <v>4</v>
      </c>
      <c r="BH12" s="215" t="s">
        <v>4</v>
      </c>
      <c r="BI12" s="215" t="s">
        <v>4</v>
      </c>
      <c r="BJ12" s="215" t="s">
        <v>4</v>
      </c>
      <c r="BK12" s="213" t="s">
        <v>4</v>
      </c>
      <c r="BL12" s="215" t="s">
        <v>4</v>
      </c>
      <c r="BM12" s="215" t="s">
        <v>4</v>
      </c>
      <c r="BN12" s="215" t="s">
        <v>4</v>
      </c>
      <c r="BO12" s="215" t="s">
        <v>4</v>
      </c>
      <c r="BP12" s="215" t="s">
        <v>4</v>
      </c>
      <c r="BQ12" s="245" t="s">
        <v>4</v>
      </c>
      <c r="BR12" s="245" t="s">
        <v>4</v>
      </c>
      <c r="BS12" s="245" t="s">
        <v>4</v>
      </c>
      <c r="BT12" s="245" t="s">
        <v>4</v>
      </c>
      <c r="BU12" s="215" t="s">
        <v>4</v>
      </c>
      <c r="BV12" s="246" t="s">
        <v>4</v>
      </c>
      <c r="BW12" s="237" t="s">
        <v>4</v>
      </c>
      <c r="BX12" s="237" t="s">
        <v>4</v>
      </c>
      <c r="BY12" s="216" t="s">
        <v>4</v>
      </c>
      <c r="BZ12" s="215" t="s">
        <v>4</v>
      </c>
      <c r="CA12" s="246" t="s">
        <v>4</v>
      </c>
      <c r="CB12" s="237" t="s">
        <v>4</v>
      </c>
      <c r="CC12" s="237" t="s">
        <v>4</v>
      </c>
      <c r="CD12" s="216" t="s">
        <v>4</v>
      </c>
      <c r="CE12" s="222" t="s">
        <v>4</v>
      </c>
      <c r="CF12" s="215" t="s">
        <v>4</v>
      </c>
      <c r="CG12" s="233" t="s">
        <v>4</v>
      </c>
      <c r="CH12" s="234" t="s">
        <v>4</v>
      </c>
      <c r="CI12" s="235" t="s">
        <v>4</v>
      </c>
      <c r="CJ12" s="213" t="s">
        <v>4</v>
      </c>
      <c r="CK12" s="215" t="s">
        <v>4</v>
      </c>
      <c r="CL12" s="233" t="s">
        <v>4</v>
      </c>
      <c r="CM12" s="234" t="s">
        <v>4</v>
      </c>
      <c r="CN12" s="234" t="s">
        <v>4</v>
      </c>
      <c r="CO12" s="222" t="s">
        <v>4</v>
      </c>
      <c r="CP12" s="215" t="s">
        <v>4</v>
      </c>
      <c r="CQ12" s="233" t="s">
        <v>4</v>
      </c>
      <c r="CR12" s="234" t="s">
        <v>4</v>
      </c>
      <c r="CS12" s="234" t="s">
        <v>4</v>
      </c>
      <c r="CT12" s="234" t="s">
        <v>4</v>
      </c>
      <c r="CU12" s="215" t="s">
        <v>4</v>
      </c>
      <c r="CV12" s="233" t="s">
        <v>4</v>
      </c>
      <c r="CW12" s="234" t="s">
        <v>4</v>
      </c>
      <c r="CX12" s="235" t="s">
        <v>4</v>
      </c>
      <c r="CY12" s="235" t="s">
        <v>4</v>
      </c>
    </row>
    <row r="13" spans="1:104" ht="30" customHeight="1" x14ac:dyDescent="0.25">
      <c r="A13" s="186">
        <v>10</v>
      </c>
      <c r="B13" s="184"/>
      <c r="C13" s="187" t="s">
        <v>34</v>
      </c>
      <c r="D13" s="214" t="s">
        <v>55</v>
      </c>
      <c r="E13" s="221" t="s">
        <v>1341</v>
      </c>
      <c r="F13" s="212" t="s">
        <v>292</v>
      </c>
      <c r="G13" s="213">
        <v>9820069833</v>
      </c>
      <c r="H13" s="228" t="s">
        <v>67</v>
      </c>
      <c r="I13" s="214" t="s">
        <v>682</v>
      </c>
      <c r="J13" s="221" t="s">
        <v>1342</v>
      </c>
      <c r="K13" s="212" t="s">
        <v>293</v>
      </c>
      <c r="L13" s="213" t="s">
        <v>294</v>
      </c>
      <c r="M13" s="213" t="s">
        <v>295</v>
      </c>
      <c r="N13" s="214" t="s">
        <v>105</v>
      </c>
      <c r="O13" s="221" t="s">
        <v>1337</v>
      </c>
      <c r="P13" s="212" t="s">
        <v>296</v>
      </c>
      <c r="Q13" s="213">
        <v>9830026457</v>
      </c>
      <c r="R13" s="213" t="s">
        <v>297</v>
      </c>
      <c r="S13" s="214" t="s">
        <v>15</v>
      </c>
      <c r="T13" s="221" t="s">
        <v>1457</v>
      </c>
      <c r="U13" s="212" t="s">
        <v>1284</v>
      </c>
      <c r="V13" s="213">
        <v>9979733033</v>
      </c>
      <c r="W13" s="213" t="s">
        <v>68</v>
      </c>
      <c r="X13" s="217" t="s">
        <v>15</v>
      </c>
      <c r="Y13" s="221" t="s">
        <v>1491</v>
      </c>
      <c r="Z13" s="212" t="s">
        <v>299</v>
      </c>
      <c r="AA13" s="213">
        <v>9414130281</v>
      </c>
      <c r="AB13" s="215" t="s">
        <v>69</v>
      </c>
      <c r="AC13" s="217" t="s">
        <v>15</v>
      </c>
      <c r="AD13" s="221" t="s">
        <v>1529</v>
      </c>
      <c r="AE13" s="212" t="s">
        <v>300</v>
      </c>
      <c r="AF13" s="213">
        <v>9810258098</v>
      </c>
      <c r="AG13" s="218" t="s">
        <v>70</v>
      </c>
      <c r="AH13" s="214" t="s">
        <v>15</v>
      </c>
      <c r="AI13" s="221" t="s">
        <v>1557</v>
      </c>
      <c r="AJ13" s="212" t="s">
        <v>301</v>
      </c>
      <c r="AK13" s="213" t="s">
        <v>302</v>
      </c>
      <c r="AL13" s="215" t="s">
        <v>303</v>
      </c>
      <c r="AM13" s="214" t="s">
        <v>15</v>
      </c>
      <c r="AN13" s="221" t="s">
        <v>1585</v>
      </c>
      <c r="AO13" s="212" t="s">
        <v>304</v>
      </c>
      <c r="AP13" s="213">
        <v>9945596232</v>
      </c>
      <c r="AQ13" s="218" t="s">
        <v>71</v>
      </c>
      <c r="AR13" s="214" t="s">
        <v>686</v>
      </c>
      <c r="AS13" s="221" t="s">
        <v>180</v>
      </c>
      <c r="AT13" s="212" t="s">
        <v>305</v>
      </c>
      <c r="AU13" s="213">
        <v>9810216801</v>
      </c>
      <c r="AV13" s="223" t="s">
        <v>62</v>
      </c>
      <c r="AW13" s="214" t="s">
        <v>686</v>
      </c>
      <c r="AX13" s="221" t="s">
        <v>1347</v>
      </c>
      <c r="AY13" s="212" t="s">
        <v>306</v>
      </c>
      <c r="AZ13" s="213">
        <v>9829013626</v>
      </c>
      <c r="BA13" s="215" t="s">
        <v>63</v>
      </c>
      <c r="BB13" s="214" t="s">
        <v>686</v>
      </c>
      <c r="BC13" s="221" t="s">
        <v>1486</v>
      </c>
      <c r="BD13" s="212" t="s">
        <v>266</v>
      </c>
      <c r="BE13" s="232">
        <v>9450361368</v>
      </c>
      <c r="BF13" s="212" t="s">
        <v>64</v>
      </c>
      <c r="BG13" s="217" t="s">
        <v>686</v>
      </c>
      <c r="BH13" s="221" t="s">
        <v>1287</v>
      </c>
      <c r="BI13" s="212" t="s">
        <v>291</v>
      </c>
      <c r="BJ13" s="232">
        <v>9820073165</v>
      </c>
      <c r="BK13" s="213" t="s">
        <v>65</v>
      </c>
      <c r="BL13" s="215" t="s">
        <v>4</v>
      </c>
      <c r="BM13" s="215" t="s">
        <v>4</v>
      </c>
      <c r="BN13" s="215" t="s">
        <v>4</v>
      </c>
      <c r="BO13" s="215" t="s">
        <v>4</v>
      </c>
      <c r="BP13" s="215" t="s">
        <v>4</v>
      </c>
      <c r="BQ13" s="245" t="s">
        <v>4</v>
      </c>
      <c r="BR13" s="245" t="s">
        <v>4</v>
      </c>
      <c r="BS13" s="245" t="s">
        <v>4</v>
      </c>
      <c r="BT13" s="245" t="s">
        <v>4</v>
      </c>
      <c r="BU13" s="215" t="s">
        <v>4</v>
      </c>
      <c r="BV13" s="246" t="s">
        <v>4</v>
      </c>
      <c r="BW13" s="237" t="s">
        <v>4</v>
      </c>
      <c r="BX13" s="237" t="s">
        <v>4</v>
      </c>
      <c r="BY13" s="216" t="s">
        <v>4</v>
      </c>
      <c r="BZ13" s="215" t="s">
        <v>4</v>
      </c>
      <c r="CA13" s="246" t="s">
        <v>4</v>
      </c>
      <c r="CB13" s="237" t="s">
        <v>4</v>
      </c>
      <c r="CC13" s="237" t="s">
        <v>4</v>
      </c>
      <c r="CD13" s="216" t="s">
        <v>4</v>
      </c>
      <c r="CE13" s="222" t="s">
        <v>4</v>
      </c>
      <c r="CF13" s="215" t="s">
        <v>4</v>
      </c>
      <c r="CG13" s="233" t="s">
        <v>4</v>
      </c>
      <c r="CH13" s="234" t="s">
        <v>4</v>
      </c>
      <c r="CI13" s="235" t="s">
        <v>4</v>
      </c>
      <c r="CJ13" s="213" t="s">
        <v>4</v>
      </c>
      <c r="CK13" s="215" t="s">
        <v>4</v>
      </c>
      <c r="CL13" s="233" t="s">
        <v>4</v>
      </c>
      <c r="CM13" s="234" t="s">
        <v>4</v>
      </c>
      <c r="CN13" s="234" t="s">
        <v>4</v>
      </c>
      <c r="CO13" s="222" t="s">
        <v>4</v>
      </c>
      <c r="CP13" s="215" t="s">
        <v>4</v>
      </c>
      <c r="CQ13" s="233" t="s">
        <v>4</v>
      </c>
      <c r="CR13" s="234" t="s">
        <v>4</v>
      </c>
      <c r="CS13" s="234" t="s">
        <v>4</v>
      </c>
      <c r="CT13" s="234" t="s">
        <v>4</v>
      </c>
      <c r="CU13" s="215" t="s">
        <v>4</v>
      </c>
      <c r="CV13" s="233" t="s">
        <v>4</v>
      </c>
      <c r="CW13" s="234" t="s">
        <v>4</v>
      </c>
      <c r="CX13" s="235" t="s">
        <v>4</v>
      </c>
      <c r="CY13" s="235" t="s">
        <v>4</v>
      </c>
    </row>
    <row r="14" spans="1:104" ht="30" customHeight="1" x14ac:dyDescent="0.25">
      <c r="A14" s="186">
        <v>11</v>
      </c>
      <c r="B14" s="184"/>
      <c r="C14" s="187" t="s">
        <v>14</v>
      </c>
      <c r="D14" s="214" t="s">
        <v>55</v>
      </c>
      <c r="E14" s="221" t="s">
        <v>1342</v>
      </c>
      <c r="F14" s="212" t="s">
        <v>293</v>
      </c>
      <c r="G14" s="213" t="s">
        <v>294</v>
      </c>
      <c r="H14" s="228" t="s">
        <v>295</v>
      </c>
      <c r="I14" s="214" t="s">
        <v>57</v>
      </c>
      <c r="J14" s="221" t="s">
        <v>1392</v>
      </c>
      <c r="K14" s="212" t="s">
        <v>307</v>
      </c>
      <c r="L14" s="213">
        <v>9845563292</v>
      </c>
      <c r="M14" s="213" t="s">
        <v>1785</v>
      </c>
      <c r="N14" s="214" t="s">
        <v>15</v>
      </c>
      <c r="O14" s="221" t="s">
        <v>1424</v>
      </c>
      <c r="P14" s="212" t="s">
        <v>308</v>
      </c>
      <c r="Q14" s="240">
        <v>9821034867</v>
      </c>
      <c r="R14" s="213" t="s">
        <v>72</v>
      </c>
      <c r="S14" s="214" t="s">
        <v>15</v>
      </c>
      <c r="T14" s="221" t="s">
        <v>1341</v>
      </c>
      <c r="U14" s="212" t="s">
        <v>292</v>
      </c>
      <c r="V14" s="240">
        <v>9820069833</v>
      </c>
      <c r="W14" s="212" t="s">
        <v>67</v>
      </c>
      <c r="X14" s="217" t="s">
        <v>15</v>
      </c>
      <c r="Y14" s="221" t="s">
        <v>1292</v>
      </c>
      <c r="Z14" s="212" t="s">
        <v>281</v>
      </c>
      <c r="AA14" s="240">
        <v>9820186480</v>
      </c>
      <c r="AB14" s="215" t="s">
        <v>45</v>
      </c>
      <c r="AC14" s="217" t="s">
        <v>15</v>
      </c>
      <c r="AD14" s="221" t="s">
        <v>1530</v>
      </c>
      <c r="AE14" s="212" t="s">
        <v>309</v>
      </c>
      <c r="AF14" s="240">
        <v>9864045091</v>
      </c>
      <c r="AG14" s="218" t="s">
        <v>73</v>
      </c>
      <c r="AH14" s="214" t="s">
        <v>15</v>
      </c>
      <c r="AI14" s="221" t="s">
        <v>1558</v>
      </c>
      <c r="AJ14" s="212" t="s">
        <v>291</v>
      </c>
      <c r="AK14" s="232">
        <v>9820073165</v>
      </c>
      <c r="AL14" s="215" t="s">
        <v>65</v>
      </c>
      <c r="AM14" s="214" t="s">
        <v>686</v>
      </c>
      <c r="AN14" s="221" t="s">
        <v>180</v>
      </c>
      <c r="AO14" s="212" t="s">
        <v>305</v>
      </c>
      <c r="AP14" s="240">
        <v>9810216801</v>
      </c>
      <c r="AQ14" s="218" t="s">
        <v>62</v>
      </c>
      <c r="AR14" s="214" t="s">
        <v>686</v>
      </c>
      <c r="AS14" s="221" t="s">
        <v>1347</v>
      </c>
      <c r="AT14" s="212" t="s">
        <v>306</v>
      </c>
      <c r="AU14" s="240">
        <v>9829013626</v>
      </c>
      <c r="AV14" s="223" t="s">
        <v>63</v>
      </c>
      <c r="AW14" s="214" t="s">
        <v>686</v>
      </c>
      <c r="AX14" s="221" t="s">
        <v>1486</v>
      </c>
      <c r="AY14" s="212" t="s">
        <v>266</v>
      </c>
      <c r="AZ14" s="232">
        <v>9450361368</v>
      </c>
      <c r="BA14" s="215" t="s">
        <v>64</v>
      </c>
      <c r="BB14" s="214" t="s">
        <v>4</v>
      </c>
      <c r="BC14" s="215" t="s">
        <v>4</v>
      </c>
      <c r="BD14" s="215" t="s">
        <v>4</v>
      </c>
      <c r="BE14" s="215" t="s">
        <v>4</v>
      </c>
      <c r="BF14" s="212" t="s">
        <v>4</v>
      </c>
      <c r="BG14" s="217" t="s">
        <v>4</v>
      </c>
      <c r="BH14" s="215" t="s">
        <v>4</v>
      </c>
      <c r="BI14" s="215" t="s">
        <v>4</v>
      </c>
      <c r="BJ14" s="215" t="s">
        <v>4</v>
      </c>
      <c r="BK14" s="213" t="s">
        <v>4</v>
      </c>
      <c r="BL14" s="215" t="s">
        <v>4</v>
      </c>
      <c r="BM14" s="215" t="s">
        <v>4</v>
      </c>
      <c r="BN14" s="215" t="s">
        <v>4</v>
      </c>
      <c r="BO14" s="215" t="s">
        <v>4</v>
      </c>
      <c r="BP14" s="215" t="s">
        <v>4</v>
      </c>
      <c r="BQ14" s="245" t="s">
        <v>4</v>
      </c>
      <c r="BR14" s="245" t="s">
        <v>4</v>
      </c>
      <c r="BS14" s="245" t="s">
        <v>4</v>
      </c>
      <c r="BT14" s="245" t="s">
        <v>4</v>
      </c>
      <c r="BU14" s="215" t="s">
        <v>4</v>
      </c>
      <c r="BV14" s="246" t="s">
        <v>4</v>
      </c>
      <c r="BW14" s="237" t="s">
        <v>4</v>
      </c>
      <c r="BX14" s="237" t="s">
        <v>4</v>
      </c>
      <c r="BY14" s="216" t="s">
        <v>4</v>
      </c>
      <c r="BZ14" s="215" t="s">
        <v>4</v>
      </c>
      <c r="CA14" s="246" t="s">
        <v>4</v>
      </c>
      <c r="CB14" s="237" t="s">
        <v>4</v>
      </c>
      <c r="CC14" s="237" t="s">
        <v>4</v>
      </c>
      <c r="CD14" s="216" t="s">
        <v>4</v>
      </c>
      <c r="CE14" s="222" t="s">
        <v>4</v>
      </c>
      <c r="CF14" s="215" t="s">
        <v>4</v>
      </c>
      <c r="CG14" s="233" t="s">
        <v>4</v>
      </c>
      <c r="CH14" s="234" t="s">
        <v>4</v>
      </c>
      <c r="CI14" s="235" t="s">
        <v>4</v>
      </c>
      <c r="CJ14" s="213" t="s">
        <v>4</v>
      </c>
      <c r="CK14" s="215" t="s">
        <v>4</v>
      </c>
      <c r="CL14" s="233" t="s">
        <v>4</v>
      </c>
      <c r="CM14" s="234" t="s">
        <v>4</v>
      </c>
      <c r="CN14" s="234" t="s">
        <v>4</v>
      </c>
      <c r="CO14" s="222" t="s">
        <v>4</v>
      </c>
      <c r="CP14" s="215" t="s">
        <v>4</v>
      </c>
      <c r="CQ14" s="233" t="s">
        <v>4</v>
      </c>
      <c r="CR14" s="234" t="s">
        <v>4</v>
      </c>
      <c r="CS14" s="234" t="s">
        <v>4</v>
      </c>
      <c r="CT14" s="234" t="s">
        <v>4</v>
      </c>
      <c r="CU14" s="215" t="s">
        <v>4</v>
      </c>
      <c r="CV14" s="233" t="s">
        <v>4</v>
      </c>
      <c r="CW14" s="234" t="s">
        <v>4</v>
      </c>
      <c r="CX14" s="235" t="s">
        <v>4</v>
      </c>
      <c r="CY14" s="235" t="s">
        <v>4</v>
      </c>
    </row>
    <row r="15" spans="1:104" ht="30" customHeight="1" x14ac:dyDescent="0.25">
      <c r="A15" s="186">
        <v>12</v>
      </c>
      <c r="B15" s="184"/>
      <c r="C15" s="187" t="s">
        <v>47</v>
      </c>
      <c r="D15" s="214" t="s">
        <v>55</v>
      </c>
      <c r="E15" s="221" t="s">
        <v>1342</v>
      </c>
      <c r="F15" s="212" t="s">
        <v>293</v>
      </c>
      <c r="G15" s="213" t="s">
        <v>294</v>
      </c>
      <c r="H15" s="228" t="s">
        <v>295</v>
      </c>
      <c r="I15" s="214" t="s">
        <v>57</v>
      </c>
      <c r="J15" s="221" t="s">
        <v>1348</v>
      </c>
      <c r="K15" s="212" t="s">
        <v>310</v>
      </c>
      <c r="L15" s="213">
        <v>9415216798</v>
      </c>
      <c r="M15" s="213" t="s">
        <v>74</v>
      </c>
      <c r="N15" s="214" t="s">
        <v>684</v>
      </c>
      <c r="O15" s="221" t="s">
        <v>1300</v>
      </c>
      <c r="P15" s="212" t="s">
        <v>311</v>
      </c>
      <c r="Q15" s="213">
        <v>9433207785</v>
      </c>
      <c r="R15" s="213" t="s">
        <v>75</v>
      </c>
      <c r="S15" s="214" t="s">
        <v>15</v>
      </c>
      <c r="T15" s="221" t="s">
        <v>1392</v>
      </c>
      <c r="U15" s="212" t="s">
        <v>1285</v>
      </c>
      <c r="V15" s="213">
        <v>9845563292</v>
      </c>
      <c r="W15" s="212" t="s">
        <v>1785</v>
      </c>
      <c r="X15" s="217" t="s">
        <v>15</v>
      </c>
      <c r="Y15" s="221" t="s">
        <v>1287</v>
      </c>
      <c r="Z15" s="212" t="s">
        <v>291</v>
      </c>
      <c r="AA15" s="232">
        <v>9820073165</v>
      </c>
      <c r="AB15" s="215" t="s">
        <v>65</v>
      </c>
      <c r="AC15" s="217" t="s">
        <v>686</v>
      </c>
      <c r="AD15" s="221" t="s">
        <v>180</v>
      </c>
      <c r="AE15" s="212" t="s">
        <v>305</v>
      </c>
      <c r="AF15" s="213">
        <v>9810216801</v>
      </c>
      <c r="AG15" s="218" t="s">
        <v>62</v>
      </c>
      <c r="AH15" s="214" t="s">
        <v>686</v>
      </c>
      <c r="AI15" s="221" t="s">
        <v>1486</v>
      </c>
      <c r="AJ15" s="212" t="s">
        <v>266</v>
      </c>
      <c r="AK15" s="232">
        <v>9450361368</v>
      </c>
      <c r="AL15" s="215" t="s">
        <v>64</v>
      </c>
      <c r="AM15" s="214" t="s">
        <v>4</v>
      </c>
      <c r="AN15" s="215" t="s">
        <v>4</v>
      </c>
      <c r="AO15" s="215" t="s">
        <v>4</v>
      </c>
      <c r="AP15" s="215" t="s">
        <v>4</v>
      </c>
      <c r="AQ15" s="218" t="s">
        <v>4</v>
      </c>
      <c r="AR15" s="214" t="s">
        <v>4</v>
      </c>
      <c r="AS15" s="215" t="s">
        <v>4</v>
      </c>
      <c r="AT15" s="215" t="s">
        <v>4</v>
      </c>
      <c r="AU15" s="215" t="s">
        <v>4</v>
      </c>
      <c r="AV15" s="223" t="s">
        <v>4</v>
      </c>
      <c r="AW15" s="214" t="s">
        <v>4</v>
      </c>
      <c r="AX15" s="215" t="s">
        <v>4</v>
      </c>
      <c r="AY15" s="215" t="s">
        <v>4</v>
      </c>
      <c r="AZ15" s="215" t="s">
        <v>4</v>
      </c>
      <c r="BA15" s="215" t="s">
        <v>4</v>
      </c>
      <c r="BB15" s="214" t="s">
        <v>4</v>
      </c>
      <c r="BC15" s="215" t="s">
        <v>4</v>
      </c>
      <c r="BD15" s="215" t="s">
        <v>4</v>
      </c>
      <c r="BE15" s="215" t="s">
        <v>4</v>
      </c>
      <c r="BF15" s="212" t="s">
        <v>4</v>
      </c>
      <c r="BG15" s="217" t="s">
        <v>4</v>
      </c>
      <c r="BH15" s="215" t="s">
        <v>4</v>
      </c>
      <c r="BI15" s="215" t="s">
        <v>4</v>
      </c>
      <c r="BJ15" s="215" t="s">
        <v>4</v>
      </c>
      <c r="BK15" s="213" t="s">
        <v>4</v>
      </c>
      <c r="BL15" s="215" t="s">
        <v>4</v>
      </c>
      <c r="BM15" s="215" t="s">
        <v>4</v>
      </c>
      <c r="BN15" s="215" t="s">
        <v>4</v>
      </c>
      <c r="BO15" s="215" t="s">
        <v>4</v>
      </c>
      <c r="BP15" s="215" t="s">
        <v>4</v>
      </c>
      <c r="BQ15" s="245" t="s">
        <v>4</v>
      </c>
      <c r="BR15" s="245" t="s">
        <v>4</v>
      </c>
      <c r="BS15" s="245" t="s">
        <v>4</v>
      </c>
      <c r="BT15" s="245" t="s">
        <v>4</v>
      </c>
      <c r="BU15" s="215" t="s">
        <v>4</v>
      </c>
      <c r="BV15" s="246" t="s">
        <v>4</v>
      </c>
      <c r="BW15" s="237" t="s">
        <v>4</v>
      </c>
      <c r="BX15" s="237" t="s">
        <v>4</v>
      </c>
      <c r="BY15" s="216" t="s">
        <v>4</v>
      </c>
      <c r="BZ15" s="215" t="s">
        <v>4</v>
      </c>
      <c r="CA15" s="246" t="s">
        <v>4</v>
      </c>
      <c r="CB15" s="237" t="s">
        <v>4</v>
      </c>
      <c r="CC15" s="237" t="s">
        <v>4</v>
      </c>
      <c r="CD15" s="216" t="s">
        <v>4</v>
      </c>
      <c r="CE15" s="222" t="s">
        <v>4</v>
      </c>
      <c r="CF15" s="215" t="s">
        <v>4</v>
      </c>
      <c r="CG15" s="233" t="s">
        <v>4</v>
      </c>
      <c r="CH15" s="234" t="s">
        <v>4</v>
      </c>
      <c r="CI15" s="235" t="s">
        <v>4</v>
      </c>
      <c r="CJ15" s="213" t="s">
        <v>4</v>
      </c>
      <c r="CK15" s="215" t="s">
        <v>4</v>
      </c>
      <c r="CL15" s="233" t="s">
        <v>4</v>
      </c>
      <c r="CM15" s="234" t="s">
        <v>4</v>
      </c>
      <c r="CN15" s="234" t="s">
        <v>4</v>
      </c>
      <c r="CO15" s="222" t="s">
        <v>4</v>
      </c>
      <c r="CP15" s="215" t="s">
        <v>4</v>
      </c>
      <c r="CQ15" s="233" t="s">
        <v>4</v>
      </c>
      <c r="CR15" s="234" t="s">
        <v>4</v>
      </c>
      <c r="CS15" s="234" t="s">
        <v>4</v>
      </c>
      <c r="CT15" s="234" t="s">
        <v>4</v>
      </c>
      <c r="CU15" s="215" t="s">
        <v>4</v>
      </c>
      <c r="CV15" s="233" t="s">
        <v>4</v>
      </c>
      <c r="CW15" s="234" t="s">
        <v>4</v>
      </c>
      <c r="CX15" s="235" t="s">
        <v>4</v>
      </c>
      <c r="CY15" s="235" t="s">
        <v>4</v>
      </c>
    </row>
    <row r="16" spans="1:104" ht="30" customHeight="1" x14ac:dyDescent="0.25">
      <c r="A16" s="186">
        <v>13</v>
      </c>
      <c r="B16" s="184"/>
      <c r="C16" s="187" t="s">
        <v>1757</v>
      </c>
      <c r="D16" s="214" t="s">
        <v>55</v>
      </c>
      <c r="E16" s="221" t="s">
        <v>1343</v>
      </c>
      <c r="F16" s="212" t="s">
        <v>312</v>
      </c>
      <c r="G16" s="213">
        <v>9415201059</v>
      </c>
      <c r="H16" s="228" t="s">
        <v>76</v>
      </c>
      <c r="I16" s="214" t="s">
        <v>683</v>
      </c>
      <c r="J16" s="221" t="s">
        <v>1393</v>
      </c>
      <c r="K16" s="212" t="s">
        <v>313</v>
      </c>
      <c r="L16" s="213">
        <v>9820045569</v>
      </c>
      <c r="M16" s="213" t="s">
        <v>77</v>
      </c>
      <c r="N16" s="214" t="s">
        <v>684</v>
      </c>
      <c r="O16" s="221" t="s">
        <v>1425</v>
      </c>
      <c r="P16" s="212" t="s">
        <v>314</v>
      </c>
      <c r="Q16" s="213">
        <v>9810052890</v>
      </c>
      <c r="R16" s="213" t="s">
        <v>61</v>
      </c>
      <c r="S16" s="214" t="s">
        <v>57</v>
      </c>
      <c r="T16" s="221" t="s">
        <v>1458</v>
      </c>
      <c r="U16" s="212" t="s">
        <v>315</v>
      </c>
      <c r="V16" s="223" t="s">
        <v>316</v>
      </c>
      <c r="W16" s="212" t="s">
        <v>78</v>
      </c>
      <c r="X16" s="217" t="s">
        <v>79</v>
      </c>
      <c r="Y16" s="221" t="s">
        <v>1341</v>
      </c>
      <c r="Z16" s="212" t="s">
        <v>317</v>
      </c>
      <c r="AA16" s="213">
        <v>9820069833</v>
      </c>
      <c r="AB16" s="215" t="s">
        <v>67</v>
      </c>
      <c r="AC16" s="217" t="s">
        <v>22</v>
      </c>
      <c r="AD16" s="221" t="s">
        <v>1526</v>
      </c>
      <c r="AE16" s="212" t="s">
        <v>274</v>
      </c>
      <c r="AF16" s="213">
        <v>9811558194</v>
      </c>
      <c r="AG16" s="218" t="s">
        <v>38</v>
      </c>
      <c r="AH16" s="214" t="s">
        <v>22</v>
      </c>
      <c r="AI16" s="221" t="s">
        <v>1555</v>
      </c>
      <c r="AJ16" s="212" t="s">
        <v>318</v>
      </c>
      <c r="AK16" s="213">
        <v>9425154914</v>
      </c>
      <c r="AL16" s="215" t="s">
        <v>80</v>
      </c>
      <c r="AM16" s="214" t="s">
        <v>15</v>
      </c>
      <c r="AN16" s="221" t="s">
        <v>1586</v>
      </c>
      <c r="AO16" s="212" t="s">
        <v>319</v>
      </c>
      <c r="AP16" s="213">
        <v>9435196888</v>
      </c>
      <c r="AQ16" s="218" t="s">
        <v>81</v>
      </c>
      <c r="AR16" s="214" t="s">
        <v>15</v>
      </c>
      <c r="AS16" s="221" t="s">
        <v>1607</v>
      </c>
      <c r="AT16" s="212" t="s">
        <v>320</v>
      </c>
      <c r="AU16" s="213">
        <v>9839810150</v>
      </c>
      <c r="AV16" s="223" t="s">
        <v>95</v>
      </c>
      <c r="AW16" s="214" t="s">
        <v>15</v>
      </c>
      <c r="AX16" s="221" t="s">
        <v>1631</v>
      </c>
      <c r="AY16" s="212" t="s">
        <v>321</v>
      </c>
      <c r="AZ16" s="232">
        <v>9810125067</v>
      </c>
      <c r="BA16" s="215" t="s">
        <v>87</v>
      </c>
      <c r="BB16" s="214" t="s">
        <v>15</v>
      </c>
      <c r="BC16" s="221" t="s">
        <v>1651</v>
      </c>
      <c r="BD16" s="212" t="s">
        <v>322</v>
      </c>
      <c r="BE16" s="212">
        <v>9235669404</v>
      </c>
      <c r="BF16" s="212" t="s">
        <v>323</v>
      </c>
      <c r="BG16" s="217" t="s">
        <v>15</v>
      </c>
      <c r="BH16" s="221" t="s">
        <v>1667</v>
      </c>
      <c r="BI16" s="212" t="s">
        <v>324</v>
      </c>
      <c r="BJ16" s="213">
        <v>9040136377</v>
      </c>
      <c r="BK16" s="213" t="s">
        <v>86</v>
      </c>
      <c r="BL16" s="217" t="s">
        <v>15</v>
      </c>
      <c r="BM16" s="221" t="s">
        <v>1684</v>
      </c>
      <c r="BN16" s="212" t="s">
        <v>325</v>
      </c>
      <c r="BO16" s="213">
        <v>9979733033</v>
      </c>
      <c r="BP16" s="215" t="s">
        <v>68</v>
      </c>
      <c r="BQ16" s="217" t="s">
        <v>15</v>
      </c>
      <c r="BR16" s="221" t="s">
        <v>1444</v>
      </c>
      <c r="BS16" s="213" t="s">
        <v>326</v>
      </c>
      <c r="BT16" s="213">
        <v>9430790657</v>
      </c>
      <c r="BU16" s="215" t="s">
        <v>93</v>
      </c>
      <c r="BV16" s="217" t="s">
        <v>15</v>
      </c>
      <c r="BW16" s="221" t="s">
        <v>1702</v>
      </c>
      <c r="BX16" s="212" t="s">
        <v>327</v>
      </c>
      <c r="BY16" s="213">
        <v>9845480269</v>
      </c>
      <c r="BZ16" s="215" t="s">
        <v>1793</v>
      </c>
      <c r="CA16" s="217" t="s">
        <v>15</v>
      </c>
      <c r="CB16" s="221" t="s">
        <v>1568</v>
      </c>
      <c r="CC16" s="212" t="s">
        <v>328</v>
      </c>
      <c r="CD16" s="213">
        <v>9830255500</v>
      </c>
      <c r="CE16" s="222" t="s">
        <v>713</v>
      </c>
      <c r="CF16" s="217" t="s">
        <v>15</v>
      </c>
      <c r="CG16" s="221" t="s">
        <v>1466</v>
      </c>
      <c r="CH16" s="212" t="s">
        <v>329</v>
      </c>
      <c r="CI16" s="212">
        <v>9376125888</v>
      </c>
      <c r="CJ16" s="213" t="s">
        <v>82</v>
      </c>
      <c r="CK16" s="217" t="s">
        <v>15</v>
      </c>
      <c r="CL16" s="221" t="s">
        <v>1730</v>
      </c>
      <c r="CM16" s="212" t="s">
        <v>330</v>
      </c>
      <c r="CN16" s="212">
        <v>9849010484</v>
      </c>
      <c r="CO16" s="222" t="s">
        <v>1794</v>
      </c>
      <c r="CP16" s="217" t="s">
        <v>15</v>
      </c>
      <c r="CQ16" s="221" t="s">
        <v>1469</v>
      </c>
      <c r="CR16" s="212" t="s">
        <v>331</v>
      </c>
      <c r="CS16" s="212">
        <v>9414046213</v>
      </c>
      <c r="CT16" s="212" t="s">
        <v>91</v>
      </c>
      <c r="CU16" s="217" t="s">
        <v>15</v>
      </c>
      <c r="CV16" s="221" t="s">
        <v>1743</v>
      </c>
      <c r="CW16" s="212" t="s">
        <v>332</v>
      </c>
      <c r="CX16" s="212">
        <v>6900069111</v>
      </c>
      <c r="CY16" s="212" t="s">
        <v>89</v>
      </c>
    </row>
    <row r="17" spans="1:104" ht="30" customHeight="1" x14ac:dyDescent="0.25">
      <c r="A17" s="186">
        <v>14</v>
      </c>
      <c r="B17" s="184"/>
      <c r="C17" s="187" t="s">
        <v>1758</v>
      </c>
      <c r="D17" s="214" t="s">
        <v>15</v>
      </c>
      <c r="E17" s="221" t="s">
        <v>1344</v>
      </c>
      <c r="F17" s="212" t="s">
        <v>333</v>
      </c>
      <c r="G17" s="212">
        <v>9829012005</v>
      </c>
      <c r="H17" s="228" t="s">
        <v>92</v>
      </c>
      <c r="I17" s="214" t="s">
        <v>15</v>
      </c>
      <c r="J17" s="221" t="s">
        <v>1394</v>
      </c>
      <c r="K17" s="212" t="s">
        <v>334</v>
      </c>
      <c r="L17" s="212" t="s">
        <v>335</v>
      </c>
      <c r="M17" s="212" t="s">
        <v>90</v>
      </c>
      <c r="N17" s="214" t="s">
        <v>15</v>
      </c>
      <c r="O17" s="221" t="s">
        <v>1426</v>
      </c>
      <c r="P17" s="212" t="s">
        <v>336</v>
      </c>
      <c r="Q17" s="212">
        <v>9415204837</v>
      </c>
      <c r="R17" s="213" t="s">
        <v>337</v>
      </c>
      <c r="S17" s="214" t="s">
        <v>15</v>
      </c>
      <c r="T17" s="221" t="s">
        <v>1302</v>
      </c>
      <c r="U17" s="212" t="s">
        <v>1286</v>
      </c>
      <c r="V17" s="212">
        <v>8910211424</v>
      </c>
      <c r="W17" s="212" t="s">
        <v>85</v>
      </c>
      <c r="X17" s="217" t="s">
        <v>15</v>
      </c>
      <c r="Y17" s="221" t="s">
        <v>1492</v>
      </c>
      <c r="Z17" s="212" t="s">
        <v>338</v>
      </c>
      <c r="AA17" s="212">
        <v>8010199008</v>
      </c>
      <c r="AB17" s="215" t="s">
        <v>94</v>
      </c>
      <c r="AC17" s="217" t="s">
        <v>15</v>
      </c>
      <c r="AD17" s="221" t="s">
        <v>1531</v>
      </c>
      <c r="AE17" s="212" t="s">
        <v>185</v>
      </c>
      <c r="AF17" s="213" t="s">
        <v>184</v>
      </c>
      <c r="AG17" s="248"/>
      <c r="AH17" s="214" t="s">
        <v>15</v>
      </c>
      <c r="AI17" s="249" t="s">
        <v>1559</v>
      </c>
      <c r="AJ17" s="212" t="s">
        <v>339</v>
      </c>
      <c r="AK17" s="212">
        <v>9425945781</v>
      </c>
      <c r="AL17" s="215" t="s">
        <v>83</v>
      </c>
      <c r="AM17" s="214" t="s">
        <v>15</v>
      </c>
      <c r="AN17" s="221" t="s">
        <v>1587</v>
      </c>
      <c r="AO17" s="212" t="s">
        <v>340</v>
      </c>
      <c r="AP17" s="212">
        <v>9450930320</v>
      </c>
      <c r="AQ17" s="218" t="s">
        <v>341</v>
      </c>
      <c r="AR17" s="214" t="s">
        <v>15</v>
      </c>
      <c r="AS17" s="221" t="s">
        <v>1477</v>
      </c>
      <c r="AT17" s="212" t="s">
        <v>342</v>
      </c>
      <c r="AU17" s="212">
        <v>9419115927</v>
      </c>
      <c r="AV17" s="223" t="s">
        <v>84</v>
      </c>
      <c r="AW17" s="214" t="s">
        <v>15</v>
      </c>
      <c r="AX17" s="221" t="s">
        <v>1632</v>
      </c>
      <c r="AY17" s="212" t="s">
        <v>343</v>
      </c>
      <c r="AZ17" s="212">
        <v>9415225558</v>
      </c>
      <c r="BA17" s="215" t="s">
        <v>186</v>
      </c>
      <c r="BB17" s="214" t="s">
        <v>15</v>
      </c>
      <c r="BC17" s="221" t="s">
        <v>1652</v>
      </c>
      <c r="BD17" s="212" t="s">
        <v>344</v>
      </c>
      <c r="BE17" s="212">
        <v>9830052141</v>
      </c>
      <c r="BF17" s="212" t="s">
        <v>345</v>
      </c>
      <c r="BG17" s="217" t="s">
        <v>15</v>
      </c>
      <c r="BH17" s="221" t="s">
        <v>1668</v>
      </c>
      <c r="BI17" s="212" t="s">
        <v>346</v>
      </c>
      <c r="BJ17" s="212">
        <v>9818283593</v>
      </c>
      <c r="BK17" s="213" t="s">
        <v>88</v>
      </c>
      <c r="BL17" s="217" t="s">
        <v>686</v>
      </c>
      <c r="BM17" s="221" t="s">
        <v>180</v>
      </c>
      <c r="BN17" s="212" t="s">
        <v>305</v>
      </c>
      <c r="BO17" s="213">
        <v>9810216801</v>
      </c>
      <c r="BP17" s="215" t="s">
        <v>62</v>
      </c>
      <c r="BQ17" s="217" t="s">
        <v>686</v>
      </c>
      <c r="BR17" s="221" t="s">
        <v>1347</v>
      </c>
      <c r="BS17" s="212" t="s">
        <v>306</v>
      </c>
      <c r="BT17" s="213">
        <v>9829013626</v>
      </c>
      <c r="BU17" s="215" t="s">
        <v>63</v>
      </c>
      <c r="BV17" s="217" t="s">
        <v>686</v>
      </c>
      <c r="BW17" s="221" t="s">
        <v>1486</v>
      </c>
      <c r="BX17" s="212" t="s">
        <v>266</v>
      </c>
      <c r="BY17" s="232">
        <v>9450361368</v>
      </c>
      <c r="BZ17" s="215" t="s">
        <v>64</v>
      </c>
      <c r="CA17" s="217" t="s">
        <v>686</v>
      </c>
      <c r="CB17" s="221" t="s">
        <v>1287</v>
      </c>
      <c r="CC17" s="212" t="s">
        <v>291</v>
      </c>
      <c r="CD17" s="232">
        <v>9820073165</v>
      </c>
      <c r="CE17" s="222" t="s">
        <v>65</v>
      </c>
      <c r="CF17" s="246" t="s">
        <v>4</v>
      </c>
      <c r="CG17" s="237" t="s">
        <v>4</v>
      </c>
      <c r="CH17" s="237" t="s">
        <v>4</v>
      </c>
      <c r="CI17" s="216" t="s">
        <v>4</v>
      </c>
      <c r="CJ17" s="213" t="s">
        <v>4</v>
      </c>
      <c r="CK17" s="246" t="s">
        <v>4</v>
      </c>
      <c r="CL17" s="237" t="s">
        <v>4</v>
      </c>
      <c r="CM17" s="237" t="s">
        <v>4</v>
      </c>
      <c r="CN17" s="216" t="s">
        <v>4</v>
      </c>
      <c r="CO17" s="222" t="s">
        <v>4</v>
      </c>
      <c r="CP17" s="246" t="s">
        <v>4</v>
      </c>
      <c r="CQ17" s="237" t="s">
        <v>4</v>
      </c>
      <c r="CR17" s="237" t="s">
        <v>4</v>
      </c>
      <c r="CS17" s="216" t="s">
        <v>4</v>
      </c>
      <c r="CT17" s="189" t="s">
        <v>4</v>
      </c>
      <c r="CU17" s="246" t="s">
        <v>4</v>
      </c>
      <c r="CV17" s="237" t="s">
        <v>4</v>
      </c>
      <c r="CW17" s="237" t="s">
        <v>4</v>
      </c>
      <c r="CX17" s="216" t="s">
        <v>4</v>
      </c>
      <c r="CY17" s="189" t="s">
        <v>4</v>
      </c>
    </row>
    <row r="18" spans="1:104" ht="30" customHeight="1" x14ac:dyDescent="0.25">
      <c r="A18" s="186">
        <v>15</v>
      </c>
      <c r="B18" s="184"/>
      <c r="C18" s="187" t="s">
        <v>36</v>
      </c>
      <c r="D18" s="296" t="s">
        <v>55</v>
      </c>
      <c r="E18" s="221" t="s">
        <v>1288</v>
      </c>
      <c r="F18" s="212" t="s">
        <v>347</v>
      </c>
      <c r="G18" s="223">
        <v>9415201059</v>
      </c>
      <c r="H18" s="228" t="s">
        <v>1289</v>
      </c>
      <c r="I18" s="214" t="s">
        <v>682</v>
      </c>
      <c r="J18" s="221" t="s">
        <v>1395</v>
      </c>
      <c r="K18" s="212" t="s">
        <v>348</v>
      </c>
      <c r="L18" s="223">
        <v>9829114484</v>
      </c>
      <c r="M18" s="218" t="s">
        <v>97</v>
      </c>
      <c r="N18" s="214" t="s">
        <v>15</v>
      </c>
      <c r="O18" s="221" t="s">
        <v>1427</v>
      </c>
      <c r="P18" s="212" t="s">
        <v>349</v>
      </c>
      <c r="Q18" s="223">
        <v>9320127915</v>
      </c>
      <c r="R18" s="213" t="s">
        <v>350</v>
      </c>
      <c r="S18" s="214" t="s">
        <v>15</v>
      </c>
      <c r="T18" s="221" t="s">
        <v>1459</v>
      </c>
      <c r="U18" s="212" t="s">
        <v>351</v>
      </c>
      <c r="V18" s="250">
        <v>9425184722</v>
      </c>
      <c r="W18" s="212" t="s">
        <v>98</v>
      </c>
      <c r="X18" s="217" t="s">
        <v>15</v>
      </c>
      <c r="Y18" s="221" t="s">
        <v>1493</v>
      </c>
      <c r="Z18" s="212" t="s">
        <v>352</v>
      </c>
      <c r="AA18" s="223">
        <v>9828012935</v>
      </c>
      <c r="AB18" s="215" t="s">
        <v>99</v>
      </c>
      <c r="AC18" s="217" t="s">
        <v>15</v>
      </c>
      <c r="AD18" s="221" t="s">
        <v>1532</v>
      </c>
      <c r="AE18" s="212" t="s">
        <v>353</v>
      </c>
      <c r="AF18" s="223">
        <v>9993307923</v>
      </c>
      <c r="AG18" s="218" t="s">
        <v>100</v>
      </c>
      <c r="AH18" s="214" t="s">
        <v>686</v>
      </c>
      <c r="AI18" s="221" t="s">
        <v>180</v>
      </c>
      <c r="AJ18" s="212" t="s">
        <v>305</v>
      </c>
      <c r="AK18" s="223">
        <v>9810216801</v>
      </c>
      <c r="AL18" s="215" t="s">
        <v>102</v>
      </c>
      <c r="AM18" s="214" t="s">
        <v>686</v>
      </c>
      <c r="AN18" s="221" t="s">
        <v>1347</v>
      </c>
      <c r="AO18" s="212" t="s">
        <v>306</v>
      </c>
      <c r="AP18" s="223">
        <v>9829013626</v>
      </c>
      <c r="AQ18" s="218" t="s">
        <v>103</v>
      </c>
      <c r="AR18" s="214" t="s">
        <v>686</v>
      </c>
      <c r="AS18" s="221" t="s">
        <v>1486</v>
      </c>
      <c r="AT18" s="212" t="s">
        <v>266</v>
      </c>
      <c r="AU18" s="232">
        <v>9450361368</v>
      </c>
      <c r="AV18" s="223" t="s">
        <v>64</v>
      </c>
      <c r="AW18" s="214" t="s">
        <v>686</v>
      </c>
      <c r="AX18" s="221" t="s">
        <v>1287</v>
      </c>
      <c r="AY18" s="212" t="s">
        <v>291</v>
      </c>
      <c r="AZ18" s="232">
        <v>9820073165</v>
      </c>
      <c r="BA18" s="215" t="s">
        <v>65</v>
      </c>
      <c r="BB18" s="246" t="s">
        <v>4</v>
      </c>
      <c r="BC18" s="215" t="s">
        <v>4</v>
      </c>
      <c r="BD18" s="215" t="s">
        <v>4</v>
      </c>
      <c r="BE18" s="215" t="s">
        <v>4</v>
      </c>
      <c r="BF18" s="212" t="s">
        <v>4</v>
      </c>
      <c r="BG18" s="217" t="s">
        <v>4</v>
      </c>
      <c r="BH18" s="215" t="s">
        <v>4</v>
      </c>
      <c r="BI18" s="215" t="s">
        <v>4</v>
      </c>
      <c r="BJ18" s="215" t="s">
        <v>4</v>
      </c>
      <c r="BK18" s="213" t="s">
        <v>4</v>
      </c>
      <c r="BL18" s="215" t="s">
        <v>4</v>
      </c>
      <c r="BM18" s="215" t="s">
        <v>4</v>
      </c>
      <c r="BN18" s="215" t="s">
        <v>4</v>
      </c>
      <c r="BO18" s="215" t="s">
        <v>4</v>
      </c>
      <c r="BP18" s="215" t="s">
        <v>4</v>
      </c>
      <c r="BQ18" s="245" t="s">
        <v>4</v>
      </c>
      <c r="BR18" s="245" t="s">
        <v>4</v>
      </c>
      <c r="BS18" s="245" t="s">
        <v>4</v>
      </c>
      <c r="BT18" s="245" t="s">
        <v>4</v>
      </c>
      <c r="BU18" s="215" t="s">
        <v>4</v>
      </c>
      <c r="BV18" s="246" t="s">
        <v>4</v>
      </c>
      <c r="BW18" s="237" t="s">
        <v>4</v>
      </c>
      <c r="BX18" s="237" t="s">
        <v>4</v>
      </c>
      <c r="BY18" s="216" t="s">
        <v>4</v>
      </c>
      <c r="BZ18" s="215" t="s">
        <v>4</v>
      </c>
      <c r="CA18" s="246" t="s">
        <v>4</v>
      </c>
      <c r="CB18" s="237" t="s">
        <v>4</v>
      </c>
      <c r="CC18" s="237" t="s">
        <v>4</v>
      </c>
      <c r="CD18" s="216" t="s">
        <v>4</v>
      </c>
      <c r="CE18" s="222" t="s">
        <v>4</v>
      </c>
      <c r="CF18" s="246" t="s">
        <v>4</v>
      </c>
      <c r="CG18" s="237" t="s">
        <v>4</v>
      </c>
      <c r="CH18" s="237" t="s">
        <v>4</v>
      </c>
      <c r="CI18" s="216" t="s">
        <v>4</v>
      </c>
      <c r="CJ18" s="213" t="s">
        <v>4</v>
      </c>
      <c r="CK18" s="246" t="s">
        <v>4</v>
      </c>
      <c r="CL18" s="237" t="s">
        <v>4</v>
      </c>
      <c r="CM18" s="237" t="s">
        <v>4</v>
      </c>
      <c r="CN18" s="216" t="s">
        <v>4</v>
      </c>
      <c r="CO18" s="222" t="s">
        <v>4</v>
      </c>
      <c r="CP18" s="246" t="s">
        <v>4</v>
      </c>
      <c r="CQ18" s="237" t="s">
        <v>4</v>
      </c>
      <c r="CR18" s="237" t="s">
        <v>4</v>
      </c>
      <c r="CS18" s="216" t="s">
        <v>4</v>
      </c>
      <c r="CT18" s="189" t="s">
        <v>4</v>
      </c>
      <c r="CU18" s="246" t="s">
        <v>4</v>
      </c>
      <c r="CV18" s="237" t="s">
        <v>4</v>
      </c>
      <c r="CW18" s="237" t="s">
        <v>4</v>
      </c>
      <c r="CX18" s="216" t="s">
        <v>4</v>
      </c>
      <c r="CY18" s="189" t="s">
        <v>4</v>
      </c>
    </row>
    <row r="19" spans="1:104" ht="30" customHeight="1" x14ac:dyDescent="0.25">
      <c r="A19" s="186">
        <v>16</v>
      </c>
      <c r="B19" s="184"/>
      <c r="C19" s="187" t="s">
        <v>48</v>
      </c>
      <c r="D19" s="214" t="s">
        <v>96</v>
      </c>
      <c r="E19" s="211" t="s">
        <v>1342</v>
      </c>
      <c r="F19" s="212" t="s">
        <v>293</v>
      </c>
      <c r="G19" s="213" t="s">
        <v>294</v>
      </c>
      <c r="H19" s="213" t="s">
        <v>295</v>
      </c>
      <c r="I19" s="214" t="s">
        <v>105</v>
      </c>
      <c r="J19" s="221" t="s">
        <v>1352</v>
      </c>
      <c r="K19" s="212" t="s">
        <v>354</v>
      </c>
      <c r="L19" s="223">
        <v>9811025595</v>
      </c>
      <c r="M19" s="218" t="s">
        <v>106</v>
      </c>
      <c r="N19" s="214" t="s">
        <v>15</v>
      </c>
      <c r="O19" s="221" t="s">
        <v>1337</v>
      </c>
      <c r="P19" s="212" t="s">
        <v>355</v>
      </c>
      <c r="Q19" s="213">
        <v>9830026457</v>
      </c>
      <c r="R19" s="213" t="s">
        <v>297</v>
      </c>
      <c r="S19" s="214" t="s">
        <v>15</v>
      </c>
      <c r="T19" s="221" t="s">
        <v>1424</v>
      </c>
      <c r="U19" s="212" t="s">
        <v>308</v>
      </c>
      <c r="V19" s="240">
        <v>9821034867</v>
      </c>
      <c r="W19" s="212" t="s">
        <v>72</v>
      </c>
      <c r="X19" s="217" t="s">
        <v>15</v>
      </c>
      <c r="Y19" s="221" t="s">
        <v>1341</v>
      </c>
      <c r="Z19" s="212" t="s">
        <v>356</v>
      </c>
      <c r="AA19" s="213">
        <v>9820069833</v>
      </c>
      <c r="AB19" s="215" t="s">
        <v>67</v>
      </c>
      <c r="AC19" s="217" t="s">
        <v>15</v>
      </c>
      <c r="AD19" s="221" t="s">
        <v>1348</v>
      </c>
      <c r="AE19" s="212" t="s">
        <v>357</v>
      </c>
      <c r="AF19" s="213">
        <v>9415216798</v>
      </c>
      <c r="AG19" s="218" t="s">
        <v>74</v>
      </c>
      <c r="AH19" s="214" t="s">
        <v>686</v>
      </c>
      <c r="AI19" s="221" t="s">
        <v>180</v>
      </c>
      <c r="AJ19" s="212" t="s">
        <v>305</v>
      </c>
      <c r="AK19" s="223">
        <v>9810216801</v>
      </c>
      <c r="AL19" s="215" t="s">
        <v>102</v>
      </c>
      <c r="AM19" s="214" t="s">
        <v>686</v>
      </c>
      <c r="AN19" s="221" t="s">
        <v>1347</v>
      </c>
      <c r="AO19" s="212" t="s">
        <v>306</v>
      </c>
      <c r="AP19" s="223">
        <v>9829013626</v>
      </c>
      <c r="AQ19" s="218" t="s">
        <v>103</v>
      </c>
      <c r="AR19" s="214" t="s">
        <v>686</v>
      </c>
      <c r="AS19" s="221" t="s">
        <v>1486</v>
      </c>
      <c r="AT19" s="212" t="s">
        <v>266</v>
      </c>
      <c r="AU19" s="232">
        <v>9450361368</v>
      </c>
      <c r="AV19" s="223" t="s">
        <v>64</v>
      </c>
      <c r="AW19" s="214" t="s">
        <v>686</v>
      </c>
      <c r="AX19" s="221" t="s">
        <v>1287</v>
      </c>
      <c r="AY19" s="212" t="s">
        <v>291</v>
      </c>
      <c r="AZ19" s="232">
        <v>9820073165</v>
      </c>
      <c r="BA19" s="215" t="s">
        <v>65</v>
      </c>
      <c r="BB19" s="214" t="s">
        <v>4</v>
      </c>
      <c r="BC19" s="215" t="s">
        <v>4</v>
      </c>
      <c r="BD19" s="215" t="s">
        <v>4</v>
      </c>
      <c r="BE19" s="215" t="s">
        <v>4</v>
      </c>
      <c r="BF19" s="212" t="s">
        <v>4</v>
      </c>
      <c r="BG19" s="217" t="s">
        <v>4</v>
      </c>
      <c r="BH19" s="215" t="s">
        <v>4</v>
      </c>
      <c r="BI19" s="215" t="s">
        <v>4</v>
      </c>
      <c r="BJ19" s="215" t="s">
        <v>4</v>
      </c>
      <c r="BK19" s="213" t="s">
        <v>4</v>
      </c>
      <c r="BL19" s="215" t="s">
        <v>4</v>
      </c>
      <c r="BM19" s="215" t="s">
        <v>4</v>
      </c>
      <c r="BN19" s="215" t="s">
        <v>4</v>
      </c>
      <c r="BO19" s="215" t="s">
        <v>4</v>
      </c>
      <c r="BP19" s="215" t="s">
        <v>4</v>
      </c>
      <c r="BQ19" s="245" t="s">
        <v>4</v>
      </c>
      <c r="BR19" s="245" t="s">
        <v>4</v>
      </c>
      <c r="BS19" s="245" t="s">
        <v>4</v>
      </c>
      <c r="BT19" s="245" t="s">
        <v>4</v>
      </c>
      <c r="BU19" s="215" t="s">
        <v>4</v>
      </c>
      <c r="BV19" s="246" t="s">
        <v>4</v>
      </c>
      <c r="BW19" s="237" t="s">
        <v>4</v>
      </c>
      <c r="BX19" s="237" t="s">
        <v>4</v>
      </c>
      <c r="BY19" s="216" t="s">
        <v>4</v>
      </c>
      <c r="BZ19" s="215" t="s">
        <v>4</v>
      </c>
      <c r="CA19" s="246" t="s">
        <v>4</v>
      </c>
      <c r="CB19" s="237" t="s">
        <v>4</v>
      </c>
      <c r="CC19" s="237" t="s">
        <v>4</v>
      </c>
      <c r="CD19" s="216" t="s">
        <v>4</v>
      </c>
      <c r="CE19" s="222" t="s">
        <v>4</v>
      </c>
      <c r="CF19" s="246" t="s">
        <v>4</v>
      </c>
      <c r="CG19" s="237" t="s">
        <v>4</v>
      </c>
      <c r="CH19" s="237" t="s">
        <v>4</v>
      </c>
      <c r="CI19" s="216" t="s">
        <v>4</v>
      </c>
      <c r="CJ19" s="213" t="s">
        <v>4</v>
      </c>
      <c r="CK19" s="246" t="s">
        <v>4</v>
      </c>
      <c r="CL19" s="237" t="s">
        <v>4</v>
      </c>
      <c r="CM19" s="237" t="s">
        <v>4</v>
      </c>
      <c r="CN19" s="216" t="s">
        <v>4</v>
      </c>
      <c r="CO19" s="222" t="s">
        <v>4</v>
      </c>
      <c r="CP19" s="246" t="s">
        <v>4</v>
      </c>
      <c r="CQ19" s="237" t="s">
        <v>4</v>
      </c>
      <c r="CR19" s="237" t="s">
        <v>4</v>
      </c>
      <c r="CS19" s="216" t="s">
        <v>4</v>
      </c>
      <c r="CT19" s="189" t="s">
        <v>4</v>
      </c>
      <c r="CU19" s="246" t="s">
        <v>4</v>
      </c>
      <c r="CV19" s="237" t="s">
        <v>4</v>
      </c>
      <c r="CW19" s="237" t="s">
        <v>4</v>
      </c>
      <c r="CX19" s="216" t="s">
        <v>4</v>
      </c>
      <c r="CY19" s="189" t="s">
        <v>4</v>
      </c>
    </row>
    <row r="20" spans="1:104" ht="30" customHeight="1" x14ac:dyDescent="0.25">
      <c r="A20" s="186">
        <v>17</v>
      </c>
      <c r="B20" s="184"/>
      <c r="C20" s="187" t="s">
        <v>1759</v>
      </c>
      <c r="D20" s="214" t="s">
        <v>96</v>
      </c>
      <c r="E20" s="211" t="s">
        <v>1345</v>
      </c>
      <c r="F20" s="212" t="s">
        <v>946</v>
      </c>
      <c r="G20" s="213">
        <v>9811023739</v>
      </c>
      <c r="H20" s="213" t="s">
        <v>107</v>
      </c>
      <c r="I20" s="214" t="s">
        <v>684</v>
      </c>
      <c r="J20" s="221" t="s">
        <v>1391</v>
      </c>
      <c r="K20" s="212" t="s">
        <v>1749</v>
      </c>
      <c r="L20" s="213">
        <v>9324680306</v>
      </c>
      <c r="M20" s="213" t="s">
        <v>66</v>
      </c>
      <c r="N20" s="214" t="s">
        <v>684</v>
      </c>
      <c r="O20" s="221" t="s">
        <v>1299</v>
      </c>
      <c r="P20" s="212" t="s">
        <v>360</v>
      </c>
      <c r="Q20" s="223">
        <v>9980066380</v>
      </c>
      <c r="R20" s="213" t="s">
        <v>108</v>
      </c>
      <c r="S20" s="214" t="s">
        <v>105</v>
      </c>
      <c r="T20" s="221" t="s">
        <v>1355</v>
      </c>
      <c r="U20" s="212" t="s">
        <v>1750</v>
      </c>
      <c r="V20" s="240">
        <v>9412233661</v>
      </c>
      <c r="W20" s="212" t="s">
        <v>109</v>
      </c>
      <c r="X20" s="217" t="s">
        <v>22</v>
      </c>
      <c r="Y20" s="221" t="s">
        <v>1342</v>
      </c>
      <c r="Z20" s="212" t="s">
        <v>293</v>
      </c>
      <c r="AA20" s="213" t="s">
        <v>294</v>
      </c>
      <c r="AB20" s="215" t="s">
        <v>295</v>
      </c>
      <c r="AC20" s="217" t="s">
        <v>22</v>
      </c>
      <c r="AD20" s="211" t="s">
        <v>1354</v>
      </c>
      <c r="AE20" s="212" t="s">
        <v>1748</v>
      </c>
      <c r="AF20" s="222">
        <v>9821037885</v>
      </c>
      <c r="AG20" s="218" t="s">
        <v>241</v>
      </c>
      <c r="AH20" s="214" t="s">
        <v>15</v>
      </c>
      <c r="AI20" s="221" t="s">
        <v>1416</v>
      </c>
      <c r="AJ20" s="212" t="s">
        <v>361</v>
      </c>
      <c r="AK20" s="223">
        <v>9849048517</v>
      </c>
      <c r="AL20" s="215" t="s">
        <v>110</v>
      </c>
      <c r="AM20" s="214" t="s">
        <v>15</v>
      </c>
      <c r="AN20" s="221" t="s">
        <v>1588</v>
      </c>
      <c r="AO20" s="212" t="s">
        <v>362</v>
      </c>
      <c r="AP20" s="223" t="s">
        <v>358</v>
      </c>
      <c r="AQ20" s="218" t="s">
        <v>112</v>
      </c>
      <c r="AR20" s="214" t="s">
        <v>15</v>
      </c>
      <c r="AS20" s="221" t="s">
        <v>1608</v>
      </c>
      <c r="AT20" s="212" t="s">
        <v>363</v>
      </c>
      <c r="AU20" s="223">
        <v>9810356589</v>
      </c>
      <c r="AV20" s="223" t="s">
        <v>113</v>
      </c>
      <c r="AW20" s="214" t="s">
        <v>15</v>
      </c>
      <c r="AX20" s="221" t="s">
        <v>1633</v>
      </c>
      <c r="AY20" s="212" t="s">
        <v>364</v>
      </c>
      <c r="AZ20" s="223">
        <v>9848099490</v>
      </c>
      <c r="BA20" s="215" t="s">
        <v>359</v>
      </c>
      <c r="BB20" s="214" t="s">
        <v>15</v>
      </c>
      <c r="BC20" s="221" t="s">
        <v>1429</v>
      </c>
      <c r="BD20" s="212" t="s">
        <v>365</v>
      </c>
      <c r="BE20" s="223">
        <v>9820232910</v>
      </c>
      <c r="BF20" s="212" t="s">
        <v>1787</v>
      </c>
      <c r="BG20" s="217" t="s">
        <v>15</v>
      </c>
      <c r="BH20" s="221" t="s">
        <v>1669</v>
      </c>
      <c r="BI20" s="212" t="s">
        <v>366</v>
      </c>
      <c r="BJ20" s="223">
        <v>9839096264</v>
      </c>
      <c r="BK20" s="213" t="s">
        <v>114</v>
      </c>
      <c r="BL20" s="217" t="s">
        <v>15</v>
      </c>
      <c r="BM20" s="221" t="s">
        <v>1423</v>
      </c>
      <c r="BN20" s="212" t="s">
        <v>1751</v>
      </c>
      <c r="BO20" s="222">
        <v>9820528006</v>
      </c>
      <c r="BP20" s="215" t="s">
        <v>58</v>
      </c>
      <c r="BQ20" s="217" t="s">
        <v>15</v>
      </c>
      <c r="BR20" s="221" t="s">
        <v>1695</v>
      </c>
      <c r="BS20" s="212" t="s">
        <v>367</v>
      </c>
      <c r="BT20" s="223">
        <v>9839037675</v>
      </c>
      <c r="BU20" s="215" t="s">
        <v>115</v>
      </c>
      <c r="BV20" s="217" t="s">
        <v>15</v>
      </c>
      <c r="BW20" s="221" t="s">
        <v>1527</v>
      </c>
      <c r="BX20" s="212" t="s">
        <v>368</v>
      </c>
      <c r="BY20" s="223">
        <v>9811013940</v>
      </c>
      <c r="BZ20" s="215" t="s">
        <v>116</v>
      </c>
      <c r="CA20" s="217" t="s">
        <v>15</v>
      </c>
      <c r="CB20" s="221" t="s">
        <v>1229</v>
      </c>
      <c r="CC20" s="212" t="s">
        <v>369</v>
      </c>
      <c r="CD20" s="223">
        <v>9820268035</v>
      </c>
      <c r="CE20" s="222" t="s">
        <v>117</v>
      </c>
      <c r="CF20" s="217" t="s">
        <v>15</v>
      </c>
      <c r="CG20" s="221" t="s">
        <v>1722</v>
      </c>
      <c r="CH20" s="212" t="s">
        <v>370</v>
      </c>
      <c r="CI20" s="223">
        <v>9431104168</v>
      </c>
      <c r="CJ20" s="213" t="s">
        <v>118</v>
      </c>
      <c r="CK20" s="217" t="s">
        <v>15</v>
      </c>
      <c r="CL20" s="221" t="s">
        <v>1621</v>
      </c>
      <c r="CM20" s="212" t="s">
        <v>371</v>
      </c>
      <c r="CN20" s="223">
        <v>9937041788</v>
      </c>
      <c r="CO20" s="222" t="s">
        <v>1789</v>
      </c>
      <c r="CP20" s="217" t="s">
        <v>15</v>
      </c>
      <c r="CQ20" s="221" t="s">
        <v>1736</v>
      </c>
      <c r="CR20" s="212" t="s">
        <v>372</v>
      </c>
      <c r="CS20" s="223">
        <v>9435041256</v>
      </c>
      <c r="CT20" s="223" t="s">
        <v>119</v>
      </c>
      <c r="CU20" s="217" t="s">
        <v>15</v>
      </c>
      <c r="CV20" s="221" t="s">
        <v>1333</v>
      </c>
      <c r="CW20" s="212" t="s">
        <v>373</v>
      </c>
      <c r="CX20" s="223">
        <v>9364476677</v>
      </c>
      <c r="CY20" s="212" t="s">
        <v>120</v>
      </c>
    </row>
    <row r="21" spans="1:104" ht="30" customHeight="1" x14ac:dyDescent="0.25">
      <c r="A21" s="186">
        <v>18</v>
      </c>
      <c r="B21" s="184"/>
      <c r="C21" s="187" t="s">
        <v>1760</v>
      </c>
      <c r="D21" s="214" t="s">
        <v>15</v>
      </c>
      <c r="E21" s="211" t="s">
        <v>1346</v>
      </c>
      <c r="F21" s="212" t="s">
        <v>374</v>
      </c>
      <c r="G21" s="223">
        <v>9706027627</v>
      </c>
      <c r="H21" s="223" t="s">
        <v>121</v>
      </c>
      <c r="I21" s="214" t="s">
        <v>15</v>
      </c>
      <c r="J21" s="221" t="s">
        <v>1396</v>
      </c>
      <c r="K21" s="212" t="s">
        <v>375</v>
      </c>
      <c r="L21" s="223" t="s">
        <v>376</v>
      </c>
      <c r="M21" s="223" t="s">
        <v>377</v>
      </c>
      <c r="N21" s="214" t="s">
        <v>15</v>
      </c>
      <c r="O21" s="221" t="s">
        <v>1428</v>
      </c>
      <c r="P21" s="212" t="s">
        <v>378</v>
      </c>
      <c r="Q21" s="223">
        <v>8249861570</v>
      </c>
      <c r="R21" s="213" t="s">
        <v>122</v>
      </c>
      <c r="S21" s="214" t="s">
        <v>15</v>
      </c>
      <c r="T21" s="221" t="s">
        <v>1408</v>
      </c>
      <c r="U21" s="212" t="s">
        <v>262</v>
      </c>
      <c r="V21" s="240">
        <v>9431125350</v>
      </c>
      <c r="W21" s="212" t="s">
        <v>111</v>
      </c>
      <c r="X21" s="217" t="s">
        <v>15</v>
      </c>
      <c r="Y21" s="221" t="s">
        <v>1370</v>
      </c>
      <c r="Z21" s="212" t="s">
        <v>379</v>
      </c>
      <c r="AA21" s="223">
        <v>9697001000</v>
      </c>
      <c r="AB21" s="215" t="s">
        <v>380</v>
      </c>
      <c r="AC21" s="217" t="s">
        <v>15</v>
      </c>
      <c r="AD21" s="221" t="s">
        <v>1533</v>
      </c>
      <c r="AE21" s="212" t="s">
        <v>381</v>
      </c>
      <c r="AF21" s="223">
        <v>6005587280</v>
      </c>
      <c r="AG21" s="218" t="s">
        <v>123</v>
      </c>
      <c r="AH21" s="214" t="s">
        <v>15</v>
      </c>
      <c r="AI21" s="221" t="s">
        <v>1415</v>
      </c>
      <c r="AJ21" s="212" t="s">
        <v>382</v>
      </c>
      <c r="AK21" s="223">
        <v>9814208142</v>
      </c>
      <c r="AL21" s="215" t="s">
        <v>60</v>
      </c>
      <c r="AM21" s="214" t="s">
        <v>15</v>
      </c>
      <c r="AN21" s="221" t="s">
        <v>1490</v>
      </c>
      <c r="AO21" s="212" t="s">
        <v>383</v>
      </c>
      <c r="AP21" s="229" t="s">
        <v>278</v>
      </c>
      <c r="AQ21" s="218" t="s">
        <v>42</v>
      </c>
      <c r="AR21" s="214" t="s">
        <v>15</v>
      </c>
      <c r="AS21" s="221" t="s">
        <v>1609</v>
      </c>
      <c r="AT21" s="212" t="s">
        <v>384</v>
      </c>
      <c r="AU21" s="223">
        <v>9665912779</v>
      </c>
      <c r="AV21" s="223" t="s">
        <v>124</v>
      </c>
      <c r="AW21" s="214" t="s">
        <v>15</v>
      </c>
      <c r="AX21" s="221" t="s">
        <v>1634</v>
      </c>
      <c r="AY21" s="212" t="s">
        <v>385</v>
      </c>
      <c r="AZ21" s="223">
        <v>9437036343</v>
      </c>
      <c r="BA21" s="215" t="s">
        <v>125</v>
      </c>
      <c r="BB21" s="214" t="s">
        <v>15</v>
      </c>
      <c r="BC21" s="221" t="s">
        <v>1653</v>
      </c>
      <c r="BD21" s="212" t="s">
        <v>386</v>
      </c>
      <c r="BE21" s="223" t="s">
        <v>387</v>
      </c>
      <c r="BF21" s="212" t="s">
        <v>126</v>
      </c>
      <c r="BG21" s="217" t="s">
        <v>686</v>
      </c>
      <c r="BH21" s="221" t="s">
        <v>180</v>
      </c>
      <c r="BI21" s="212" t="s">
        <v>305</v>
      </c>
      <c r="BJ21" s="222">
        <v>9810216801</v>
      </c>
      <c r="BK21" s="213" t="s">
        <v>102</v>
      </c>
      <c r="BL21" s="217" t="s">
        <v>686</v>
      </c>
      <c r="BM21" s="221" t="s">
        <v>1347</v>
      </c>
      <c r="BN21" s="212" t="s">
        <v>306</v>
      </c>
      <c r="BO21" s="222">
        <v>9829013626</v>
      </c>
      <c r="BP21" s="215" t="s">
        <v>103</v>
      </c>
      <c r="BQ21" s="217" t="s">
        <v>686</v>
      </c>
      <c r="BR21" s="221" t="s">
        <v>1486</v>
      </c>
      <c r="BS21" s="212" t="s">
        <v>266</v>
      </c>
      <c r="BT21" s="232">
        <v>9450361368</v>
      </c>
      <c r="BU21" s="215" t="s">
        <v>64</v>
      </c>
      <c r="BV21" s="217" t="s">
        <v>686</v>
      </c>
      <c r="BW21" s="221" t="s">
        <v>1287</v>
      </c>
      <c r="BX21" s="212" t="s">
        <v>291</v>
      </c>
      <c r="BY21" s="232">
        <v>9820073165</v>
      </c>
      <c r="BZ21" s="215" t="s">
        <v>65</v>
      </c>
      <c r="CA21" s="217" t="s">
        <v>4</v>
      </c>
      <c r="CB21" s="237" t="s">
        <v>4</v>
      </c>
      <c r="CC21" s="237" t="s">
        <v>4</v>
      </c>
      <c r="CD21" s="216" t="s">
        <v>4</v>
      </c>
      <c r="CE21" s="222" t="s">
        <v>4</v>
      </c>
      <c r="CF21" s="217" t="s">
        <v>4</v>
      </c>
      <c r="CG21" s="237" t="s">
        <v>4</v>
      </c>
      <c r="CH21" s="237" t="s">
        <v>4</v>
      </c>
      <c r="CI21" s="216" t="s">
        <v>4</v>
      </c>
      <c r="CJ21" s="213" t="s">
        <v>4</v>
      </c>
      <c r="CK21" s="217" t="s">
        <v>4</v>
      </c>
      <c r="CL21" s="237" t="s">
        <v>4</v>
      </c>
      <c r="CM21" s="237" t="s">
        <v>4</v>
      </c>
      <c r="CN21" s="216" t="s">
        <v>4</v>
      </c>
      <c r="CO21" s="222" t="s">
        <v>4</v>
      </c>
      <c r="CP21" s="217" t="s">
        <v>4</v>
      </c>
      <c r="CQ21" s="237" t="s">
        <v>4</v>
      </c>
      <c r="CR21" s="237" t="s">
        <v>4</v>
      </c>
      <c r="CS21" s="216" t="s">
        <v>4</v>
      </c>
      <c r="CT21" s="189" t="s">
        <v>4</v>
      </c>
      <c r="CU21" s="217" t="s">
        <v>4</v>
      </c>
      <c r="CV21" s="237" t="s">
        <v>4</v>
      </c>
      <c r="CW21" s="237" t="s">
        <v>4</v>
      </c>
      <c r="CX21" s="216" t="s">
        <v>4</v>
      </c>
      <c r="CY21" s="189" t="s">
        <v>4</v>
      </c>
    </row>
    <row r="22" spans="1:104" ht="30" customHeight="1" x14ac:dyDescent="0.25">
      <c r="A22" s="186">
        <v>19</v>
      </c>
      <c r="B22" s="184"/>
      <c r="C22" s="187" t="s">
        <v>53</v>
      </c>
      <c r="D22" s="214" t="s">
        <v>96</v>
      </c>
      <c r="E22" s="211" t="s">
        <v>1347</v>
      </c>
      <c r="F22" s="212" t="s">
        <v>306</v>
      </c>
      <c r="G22" s="213">
        <v>9829013626</v>
      </c>
      <c r="H22" s="218" t="s">
        <v>103</v>
      </c>
      <c r="I22" s="214" t="s">
        <v>15</v>
      </c>
      <c r="J22" s="221" t="s">
        <v>1397</v>
      </c>
      <c r="K22" s="212" t="s">
        <v>388</v>
      </c>
      <c r="L22" s="213">
        <v>9414160351</v>
      </c>
      <c r="M22" s="218" t="s">
        <v>187</v>
      </c>
      <c r="N22" s="214" t="s">
        <v>15</v>
      </c>
      <c r="O22" s="221" t="s">
        <v>1429</v>
      </c>
      <c r="P22" s="212" t="s">
        <v>389</v>
      </c>
      <c r="Q22" s="212">
        <v>9820232910</v>
      </c>
      <c r="R22" s="213" t="s">
        <v>1787</v>
      </c>
      <c r="S22" s="214" t="s">
        <v>15</v>
      </c>
      <c r="T22" s="221" t="s">
        <v>1229</v>
      </c>
      <c r="U22" s="212" t="s">
        <v>390</v>
      </c>
      <c r="V22" s="223">
        <v>9820268035</v>
      </c>
      <c r="W22" s="212" t="s">
        <v>117</v>
      </c>
      <c r="X22" s="217" t="s">
        <v>15</v>
      </c>
      <c r="Y22" s="221" t="s">
        <v>1494</v>
      </c>
      <c r="Z22" s="212" t="s">
        <v>391</v>
      </c>
      <c r="AA22" s="213">
        <v>9837042159</v>
      </c>
      <c r="AB22" s="215" t="s">
        <v>392</v>
      </c>
      <c r="AC22" s="217" t="s">
        <v>15</v>
      </c>
      <c r="AD22" s="221" t="s">
        <v>1534</v>
      </c>
      <c r="AE22" s="212" t="s">
        <v>393</v>
      </c>
      <c r="AF22" s="212">
        <v>8318133062</v>
      </c>
      <c r="AG22" s="218" t="s">
        <v>188</v>
      </c>
      <c r="AH22" s="214" t="s">
        <v>15</v>
      </c>
      <c r="AI22" s="221" t="s">
        <v>1475</v>
      </c>
      <c r="AJ22" s="212" t="s">
        <v>394</v>
      </c>
      <c r="AK22" s="212">
        <v>8811044344</v>
      </c>
      <c r="AL22" s="215" t="s">
        <v>189</v>
      </c>
      <c r="AM22" s="214" t="s">
        <v>15</v>
      </c>
      <c r="AN22" s="221" t="s">
        <v>1589</v>
      </c>
      <c r="AO22" s="212" t="s">
        <v>395</v>
      </c>
      <c r="AP22" s="212">
        <v>7837203059</v>
      </c>
      <c r="AQ22" s="218" t="s">
        <v>190</v>
      </c>
      <c r="AR22" s="214" t="s">
        <v>15</v>
      </c>
      <c r="AS22" s="221" t="s">
        <v>1478</v>
      </c>
      <c r="AT22" s="212" t="s">
        <v>396</v>
      </c>
      <c r="AU22" s="212">
        <v>9811081159</v>
      </c>
      <c r="AV22" s="223" t="s">
        <v>191</v>
      </c>
      <c r="AW22" s="214" t="s">
        <v>686</v>
      </c>
      <c r="AX22" s="221" t="s">
        <v>180</v>
      </c>
      <c r="AY22" s="212" t="s">
        <v>305</v>
      </c>
      <c r="AZ22" s="213">
        <v>9810216801</v>
      </c>
      <c r="BA22" s="215" t="s">
        <v>102</v>
      </c>
      <c r="BB22" s="214" t="s">
        <v>686</v>
      </c>
      <c r="BC22" s="221" t="s">
        <v>1654</v>
      </c>
      <c r="BD22" s="212" t="s">
        <v>266</v>
      </c>
      <c r="BE22" s="232">
        <v>9450361368</v>
      </c>
      <c r="BF22" s="212" t="s">
        <v>267</v>
      </c>
      <c r="BG22" s="217" t="s">
        <v>686</v>
      </c>
      <c r="BH22" s="221" t="s">
        <v>1287</v>
      </c>
      <c r="BI22" s="212" t="s">
        <v>291</v>
      </c>
      <c r="BJ22" s="232">
        <v>9820073165</v>
      </c>
      <c r="BK22" s="213" t="s">
        <v>65</v>
      </c>
      <c r="BL22" s="217" t="s">
        <v>4</v>
      </c>
      <c r="BM22" s="215" t="s">
        <v>4</v>
      </c>
      <c r="BN22" s="215" t="s">
        <v>4</v>
      </c>
      <c r="BO22" s="215" t="s">
        <v>4</v>
      </c>
      <c r="BP22" s="215" t="s">
        <v>4</v>
      </c>
      <c r="BQ22" s="217" t="s">
        <v>4</v>
      </c>
      <c r="BR22" s="245" t="s">
        <v>4</v>
      </c>
      <c r="BS22" s="245" t="s">
        <v>4</v>
      </c>
      <c r="BT22" s="245" t="s">
        <v>4</v>
      </c>
      <c r="BU22" s="215" t="s">
        <v>4</v>
      </c>
      <c r="BV22" s="217" t="s">
        <v>4</v>
      </c>
      <c r="BW22" s="237" t="s">
        <v>4</v>
      </c>
      <c r="BX22" s="237" t="s">
        <v>4</v>
      </c>
      <c r="BY22" s="216" t="s">
        <v>4</v>
      </c>
      <c r="BZ22" s="215" t="s">
        <v>4</v>
      </c>
      <c r="CA22" s="217" t="s">
        <v>4</v>
      </c>
      <c r="CB22" s="237" t="s">
        <v>4</v>
      </c>
      <c r="CC22" s="237" t="s">
        <v>4</v>
      </c>
      <c r="CD22" s="216" t="s">
        <v>4</v>
      </c>
      <c r="CE22" s="222" t="s">
        <v>4</v>
      </c>
      <c r="CF22" s="217" t="s">
        <v>4</v>
      </c>
      <c r="CG22" s="237" t="s">
        <v>4</v>
      </c>
      <c r="CH22" s="237" t="s">
        <v>4</v>
      </c>
      <c r="CI22" s="216" t="s">
        <v>4</v>
      </c>
      <c r="CJ22" s="213" t="s">
        <v>4</v>
      </c>
      <c r="CK22" s="217" t="s">
        <v>4</v>
      </c>
      <c r="CL22" s="237" t="s">
        <v>4</v>
      </c>
      <c r="CM22" s="237" t="s">
        <v>4</v>
      </c>
      <c r="CN22" s="216" t="s">
        <v>4</v>
      </c>
      <c r="CO22" s="222" t="s">
        <v>4</v>
      </c>
      <c r="CP22" s="217" t="s">
        <v>4</v>
      </c>
      <c r="CQ22" s="237" t="s">
        <v>4</v>
      </c>
      <c r="CR22" s="237" t="s">
        <v>4</v>
      </c>
      <c r="CS22" s="216" t="s">
        <v>4</v>
      </c>
      <c r="CT22" s="189" t="s">
        <v>4</v>
      </c>
      <c r="CU22" s="217" t="s">
        <v>4</v>
      </c>
      <c r="CV22" s="237" t="s">
        <v>4</v>
      </c>
      <c r="CW22" s="237" t="s">
        <v>4</v>
      </c>
      <c r="CX22" s="216" t="s">
        <v>4</v>
      </c>
      <c r="CY22" s="189" t="s">
        <v>4</v>
      </c>
    </row>
    <row r="23" spans="1:104" ht="30" customHeight="1" x14ac:dyDescent="0.25">
      <c r="A23" s="186">
        <v>20</v>
      </c>
      <c r="B23" s="184"/>
      <c r="C23" s="187" t="s">
        <v>25</v>
      </c>
      <c r="D23" s="214" t="s">
        <v>96</v>
      </c>
      <c r="E23" s="211" t="s">
        <v>1348</v>
      </c>
      <c r="F23" s="212" t="s">
        <v>310</v>
      </c>
      <c r="G23" s="213">
        <v>9415216798</v>
      </c>
      <c r="H23" s="218" t="s">
        <v>74</v>
      </c>
      <c r="I23" s="214" t="s">
        <v>684</v>
      </c>
      <c r="J23" s="221" t="s">
        <v>1398</v>
      </c>
      <c r="K23" s="212" t="s">
        <v>397</v>
      </c>
      <c r="L23" s="213">
        <v>9890033480</v>
      </c>
      <c r="M23" s="218" t="s">
        <v>192</v>
      </c>
      <c r="N23" s="214" t="s">
        <v>15</v>
      </c>
      <c r="O23" s="221" t="s">
        <v>1430</v>
      </c>
      <c r="P23" s="212" t="s">
        <v>398</v>
      </c>
      <c r="Q23" s="212" t="s">
        <v>399</v>
      </c>
      <c r="R23" s="218" t="s">
        <v>400</v>
      </c>
      <c r="S23" s="214" t="s">
        <v>15</v>
      </c>
      <c r="T23" s="221" t="s">
        <v>1460</v>
      </c>
      <c r="U23" s="212" t="s">
        <v>401</v>
      </c>
      <c r="V23" s="212">
        <v>9415203535</v>
      </c>
      <c r="W23" s="212" t="s">
        <v>193</v>
      </c>
      <c r="X23" s="217" t="s">
        <v>15</v>
      </c>
      <c r="Y23" s="221" t="s">
        <v>1495</v>
      </c>
      <c r="Z23" s="212" t="s">
        <v>402</v>
      </c>
      <c r="AA23" s="212" t="s">
        <v>403</v>
      </c>
      <c r="AB23" s="215" t="s">
        <v>194</v>
      </c>
      <c r="AC23" s="217" t="s">
        <v>15</v>
      </c>
      <c r="AD23" s="221" t="s">
        <v>1535</v>
      </c>
      <c r="AE23" s="212" t="s">
        <v>404</v>
      </c>
      <c r="AF23" s="212">
        <v>9810125159</v>
      </c>
      <c r="AG23" s="218" t="s">
        <v>195</v>
      </c>
      <c r="AH23" s="214" t="s">
        <v>15</v>
      </c>
      <c r="AI23" s="221" t="s">
        <v>1291</v>
      </c>
      <c r="AJ23" s="228" t="s">
        <v>405</v>
      </c>
      <c r="AK23" s="228">
        <v>9823390091</v>
      </c>
      <c r="AL23" s="215" t="s">
        <v>196</v>
      </c>
      <c r="AM23" s="214" t="s">
        <v>15</v>
      </c>
      <c r="AN23" s="221" t="s">
        <v>1475</v>
      </c>
      <c r="AO23" s="212" t="s">
        <v>406</v>
      </c>
      <c r="AP23" s="212">
        <v>8811044344</v>
      </c>
      <c r="AQ23" s="218" t="s">
        <v>189</v>
      </c>
      <c r="AR23" s="214" t="s">
        <v>15</v>
      </c>
      <c r="AS23" s="221" t="s">
        <v>1610</v>
      </c>
      <c r="AT23" s="212" t="s">
        <v>407</v>
      </c>
      <c r="AU23" s="213">
        <v>9414242195</v>
      </c>
      <c r="AV23" s="223" t="s">
        <v>197</v>
      </c>
      <c r="AW23" s="214" t="s">
        <v>15</v>
      </c>
      <c r="AX23" s="221" t="s">
        <v>1465</v>
      </c>
      <c r="AY23" s="212" t="s">
        <v>1790</v>
      </c>
      <c r="AZ23" s="213">
        <v>9945596232</v>
      </c>
      <c r="BA23" s="215" t="s">
        <v>71</v>
      </c>
      <c r="BB23" s="214" t="s">
        <v>15</v>
      </c>
      <c r="BC23" s="221" t="s">
        <v>1513</v>
      </c>
      <c r="BD23" s="212" t="s">
        <v>408</v>
      </c>
      <c r="BE23" s="213">
        <v>9814008080</v>
      </c>
      <c r="BF23" s="212" t="s">
        <v>198</v>
      </c>
      <c r="BG23" s="217" t="s">
        <v>686</v>
      </c>
      <c r="BH23" s="221" t="s">
        <v>180</v>
      </c>
      <c r="BI23" s="212" t="s">
        <v>305</v>
      </c>
      <c r="BJ23" s="213">
        <v>9810216801</v>
      </c>
      <c r="BK23" s="213" t="s">
        <v>102</v>
      </c>
      <c r="BL23" s="217" t="s">
        <v>686</v>
      </c>
      <c r="BM23" s="221" t="s">
        <v>1672</v>
      </c>
      <c r="BN23" s="212" t="s">
        <v>306</v>
      </c>
      <c r="BO23" s="213">
        <v>9829013626</v>
      </c>
      <c r="BP23" s="215" t="s">
        <v>103</v>
      </c>
      <c r="BQ23" s="217" t="s">
        <v>686</v>
      </c>
      <c r="BR23" s="221" t="s">
        <v>1486</v>
      </c>
      <c r="BS23" s="212" t="s">
        <v>266</v>
      </c>
      <c r="BT23" s="232">
        <v>9450361368</v>
      </c>
      <c r="BU23" s="215" t="s">
        <v>64</v>
      </c>
      <c r="BV23" s="217" t="s">
        <v>686</v>
      </c>
      <c r="BW23" s="221" t="s">
        <v>1287</v>
      </c>
      <c r="BX23" s="212" t="s">
        <v>291</v>
      </c>
      <c r="BY23" s="232">
        <v>9820073165</v>
      </c>
      <c r="BZ23" s="215" t="s">
        <v>65</v>
      </c>
      <c r="CA23" s="217" t="s">
        <v>4</v>
      </c>
      <c r="CB23" s="237" t="s">
        <v>4</v>
      </c>
      <c r="CC23" s="237" t="s">
        <v>4</v>
      </c>
      <c r="CD23" s="216" t="s">
        <v>4</v>
      </c>
      <c r="CE23" s="222" t="s">
        <v>4</v>
      </c>
      <c r="CF23" s="217" t="s">
        <v>4</v>
      </c>
      <c r="CG23" s="237" t="s">
        <v>4</v>
      </c>
      <c r="CH23" s="237" t="s">
        <v>4</v>
      </c>
      <c r="CI23" s="216" t="s">
        <v>4</v>
      </c>
      <c r="CJ23" s="213" t="s">
        <v>4</v>
      </c>
      <c r="CK23" s="217" t="s">
        <v>4</v>
      </c>
      <c r="CL23" s="237" t="s">
        <v>4</v>
      </c>
      <c r="CM23" s="237" t="s">
        <v>4</v>
      </c>
      <c r="CN23" s="216" t="s">
        <v>4</v>
      </c>
      <c r="CO23" s="222" t="s">
        <v>4</v>
      </c>
      <c r="CP23" s="217" t="s">
        <v>4</v>
      </c>
      <c r="CQ23" s="237" t="s">
        <v>4</v>
      </c>
      <c r="CR23" s="237" t="s">
        <v>4</v>
      </c>
      <c r="CS23" s="216" t="s">
        <v>4</v>
      </c>
      <c r="CT23" s="189" t="s">
        <v>4</v>
      </c>
      <c r="CU23" s="217" t="s">
        <v>4</v>
      </c>
      <c r="CV23" s="237" t="s">
        <v>4</v>
      </c>
      <c r="CW23" s="237" t="s">
        <v>4</v>
      </c>
      <c r="CX23" s="216" t="s">
        <v>4</v>
      </c>
      <c r="CY23" s="189" t="s">
        <v>4</v>
      </c>
    </row>
    <row r="24" spans="1:104" ht="30" customHeight="1" x14ac:dyDescent="0.25">
      <c r="A24" s="186">
        <v>21</v>
      </c>
      <c r="B24" s="184"/>
      <c r="C24" s="187" t="s">
        <v>1761</v>
      </c>
      <c r="D24" s="214" t="s">
        <v>96</v>
      </c>
      <c r="E24" s="211" t="s">
        <v>1349</v>
      </c>
      <c r="F24" s="212" t="s">
        <v>409</v>
      </c>
      <c r="G24" s="223">
        <v>9810076909</v>
      </c>
      <c r="H24" s="218" t="s">
        <v>199</v>
      </c>
      <c r="I24" s="214" t="s">
        <v>684</v>
      </c>
      <c r="J24" s="221" t="s">
        <v>1393</v>
      </c>
      <c r="K24" s="212" t="s">
        <v>410</v>
      </c>
      <c r="L24" s="223">
        <v>9820045569</v>
      </c>
      <c r="M24" s="218" t="s">
        <v>201</v>
      </c>
      <c r="N24" s="214" t="s">
        <v>200</v>
      </c>
      <c r="O24" s="221" t="s">
        <v>1431</v>
      </c>
      <c r="P24" s="212" t="s">
        <v>411</v>
      </c>
      <c r="Q24" s="223">
        <v>9821015440</v>
      </c>
      <c r="R24" s="223" t="s">
        <v>412</v>
      </c>
      <c r="S24" s="214" t="s">
        <v>202</v>
      </c>
      <c r="T24" s="221" t="s">
        <v>1339</v>
      </c>
      <c r="U24" s="212" t="s">
        <v>413</v>
      </c>
      <c r="V24" s="232">
        <v>9818653331</v>
      </c>
      <c r="W24" s="212" t="s">
        <v>203</v>
      </c>
      <c r="X24" s="217" t="s">
        <v>202</v>
      </c>
      <c r="Y24" s="221" t="s">
        <v>1496</v>
      </c>
      <c r="Z24" s="212" t="s">
        <v>414</v>
      </c>
      <c r="AA24" s="223">
        <v>9312502333</v>
      </c>
      <c r="AB24" s="215" t="s">
        <v>204</v>
      </c>
      <c r="AC24" s="217" t="s">
        <v>105</v>
      </c>
      <c r="AD24" s="221" t="s">
        <v>1536</v>
      </c>
      <c r="AE24" s="212" t="s">
        <v>415</v>
      </c>
      <c r="AF24" s="212">
        <v>9867200094</v>
      </c>
      <c r="AG24" s="218" t="s">
        <v>416</v>
      </c>
      <c r="AH24" s="214" t="s">
        <v>105</v>
      </c>
      <c r="AI24" s="221" t="s">
        <v>1425</v>
      </c>
      <c r="AJ24" s="212" t="s">
        <v>417</v>
      </c>
      <c r="AK24" s="223">
        <v>9810052890</v>
      </c>
      <c r="AL24" s="215" t="s">
        <v>205</v>
      </c>
      <c r="AM24" s="214" t="s">
        <v>22</v>
      </c>
      <c r="AN24" s="221" t="s">
        <v>1590</v>
      </c>
      <c r="AO24" s="212" t="s">
        <v>418</v>
      </c>
      <c r="AP24" s="223">
        <v>9810264487</v>
      </c>
      <c r="AQ24" s="218" t="s">
        <v>419</v>
      </c>
      <c r="AR24" s="214" t="s">
        <v>22</v>
      </c>
      <c r="AS24" s="221" t="s">
        <v>1611</v>
      </c>
      <c r="AT24" s="212" t="s">
        <v>420</v>
      </c>
      <c r="AU24" s="223">
        <v>9825029950</v>
      </c>
      <c r="AV24" s="223" t="s">
        <v>206</v>
      </c>
      <c r="AW24" s="214" t="s">
        <v>22</v>
      </c>
      <c r="AX24" s="221" t="s">
        <v>1464</v>
      </c>
      <c r="AY24" s="212" t="s">
        <v>421</v>
      </c>
      <c r="AZ24" s="223">
        <v>9425154914</v>
      </c>
      <c r="BA24" s="215" t="s">
        <v>422</v>
      </c>
      <c r="BB24" s="214" t="s">
        <v>22</v>
      </c>
      <c r="BC24" s="221" t="s">
        <v>1341</v>
      </c>
      <c r="BD24" s="212" t="s">
        <v>317</v>
      </c>
      <c r="BE24" s="213">
        <v>9820069833</v>
      </c>
      <c r="BF24" s="212" t="s">
        <v>67</v>
      </c>
      <c r="BG24" s="217" t="s">
        <v>22</v>
      </c>
      <c r="BH24" s="221" t="s">
        <v>1526</v>
      </c>
      <c r="BI24" s="212" t="s">
        <v>274</v>
      </c>
      <c r="BJ24" s="223">
        <v>9811558194</v>
      </c>
      <c r="BK24" s="213" t="s">
        <v>38</v>
      </c>
      <c r="BL24" s="217" t="s">
        <v>22</v>
      </c>
      <c r="BM24" s="221" t="s">
        <v>1685</v>
      </c>
      <c r="BN24" s="212" t="s">
        <v>423</v>
      </c>
      <c r="BO24" s="223">
        <v>9825006479</v>
      </c>
      <c r="BP24" s="215" t="s">
        <v>424</v>
      </c>
      <c r="BQ24" s="217" t="s">
        <v>15</v>
      </c>
      <c r="BR24" s="221" t="s">
        <v>1413</v>
      </c>
      <c r="BS24" s="212" t="s">
        <v>1275</v>
      </c>
      <c r="BT24" s="223" t="s">
        <v>944</v>
      </c>
      <c r="BU24" s="215" t="s">
        <v>1081</v>
      </c>
      <c r="BV24" s="217" t="s">
        <v>15</v>
      </c>
      <c r="BW24" s="221" t="s">
        <v>1703</v>
      </c>
      <c r="BX24" s="212" t="s">
        <v>425</v>
      </c>
      <c r="BY24" s="223">
        <v>9415074919</v>
      </c>
      <c r="BZ24" s="215" t="s">
        <v>207</v>
      </c>
      <c r="CA24" s="217" t="s">
        <v>15</v>
      </c>
      <c r="CB24" s="221" t="s">
        <v>1714</v>
      </c>
      <c r="CC24" s="212" t="s">
        <v>426</v>
      </c>
      <c r="CD24" s="223">
        <v>9835097071</v>
      </c>
      <c r="CE24" s="222" t="s">
        <v>427</v>
      </c>
      <c r="CF24" s="217" t="s">
        <v>15</v>
      </c>
      <c r="CG24" s="221" t="s">
        <v>1371</v>
      </c>
      <c r="CH24" s="212" t="s">
        <v>1752</v>
      </c>
      <c r="CI24" s="223">
        <v>9892212125</v>
      </c>
      <c r="CJ24" s="213" t="s">
        <v>41</v>
      </c>
      <c r="CK24" s="217" t="s">
        <v>15</v>
      </c>
      <c r="CL24" s="221" t="s">
        <v>1731</v>
      </c>
      <c r="CM24" s="212" t="s">
        <v>428</v>
      </c>
      <c r="CN24" s="223">
        <v>9447085420</v>
      </c>
      <c r="CO24" s="222" t="s">
        <v>429</v>
      </c>
      <c r="CP24" s="217" t="s">
        <v>15</v>
      </c>
      <c r="CQ24" s="221" t="s">
        <v>1343</v>
      </c>
      <c r="CR24" s="212" t="s">
        <v>430</v>
      </c>
      <c r="CS24" s="223">
        <v>9415201059</v>
      </c>
      <c r="CT24" s="223" t="s">
        <v>76</v>
      </c>
      <c r="CU24" s="217" t="s">
        <v>15</v>
      </c>
      <c r="CV24" s="221" t="s">
        <v>1744</v>
      </c>
      <c r="CW24" s="212" t="s">
        <v>431</v>
      </c>
      <c r="CX24" s="223">
        <v>9438569380</v>
      </c>
      <c r="CY24" s="251" t="s">
        <v>432</v>
      </c>
    </row>
    <row r="25" spans="1:104" ht="30" customHeight="1" x14ac:dyDescent="0.25">
      <c r="A25" s="186">
        <v>22</v>
      </c>
      <c r="B25" s="184"/>
      <c r="C25" s="187" t="s">
        <v>1762</v>
      </c>
      <c r="D25" s="214" t="s">
        <v>15</v>
      </c>
      <c r="E25" s="211" t="s">
        <v>1350</v>
      </c>
      <c r="F25" s="212" t="s">
        <v>433</v>
      </c>
      <c r="G25" s="223">
        <v>9337118046</v>
      </c>
      <c r="H25" s="218" t="s">
        <v>434</v>
      </c>
      <c r="I25" s="214" t="s">
        <v>15</v>
      </c>
      <c r="J25" s="221" t="s">
        <v>1399</v>
      </c>
      <c r="K25" s="212" t="s">
        <v>435</v>
      </c>
      <c r="L25" s="223" t="s">
        <v>436</v>
      </c>
      <c r="M25" s="223" t="s">
        <v>208</v>
      </c>
      <c r="N25" s="214" t="s">
        <v>15</v>
      </c>
      <c r="O25" s="221" t="s">
        <v>1432</v>
      </c>
      <c r="P25" s="212" t="s">
        <v>437</v>
      </c>
      <c r="Q25" s="223" t="s">
        <v>209</v>
      </c>
      <c r="R25" s="223" t="s">
        <v>210</v>
      </c>
      <c r="S25" s="214" t="s">
        <v>15</v>
      </c>
      <c r="T25" s="221" t="s">
        <v>1461</v>
      </c>
      <c r="U25" s="212" t="s">
        <v>438</v>
      </c>
      <c r="V25" s="223">
        <v>9821159830</v>
      </c>
      <c r="W25" s="212" t="s">
        <v>211</v>
      </c>
      <c r="X25" s="217" t="s">
        <v>15</v>
      </c>
      <c r="Y25" s="221" t="s">
        <v>1497</v>
      </c>
      <c r="Z25" s="212" t="s">
        <v>439</v>
      </c>
      <c r="AA25" s="223">
        <v>9848018952</v>
      </c>
      <c r="AB25" s="215" t="s">
        <v>212</v>
      </c>
      <c r="AC25" s="217" t="s">
        <v>15</v>
      </c>
      <c r="AD25" s="221" t="s">
        <v>1537</v>
      </c>
      <c r="AE25" s="212" t="s">
        <v>183</v>
      </c>
      <c r="AF25" s="252"/>
      <c r="AG25" s="253"/>
      <c r="AH25" s="214" t="s">
        <v>15</v>
      </c>
      <c r="AI25" s="221" t="s">
        <v>1422</v>
      </c>
      <c r="AJ25" s="212" t="s">
        <v>276</v>
      </c>
      <c r="AK25" s="223">
        <v>9820050141</v>
      </c>
      <c r="AL25" s="215" t="s">
        <v>213</v>
      </c>
      <c r="AM25" s="214" t="s">
        <v>15</v>
      </c>
      <c r="AN25" s="221" t="s">
        <v>1591</v>
      </c>
      <c r="AO25" s="212" t="s">
        <v>440</v>
      </c>
      <c r="AP25" s="223">
        <v>9823026682</v>
      </c>
      <c r="AQ25" s="218" t="s">
        <v>214</v>
      </c>
      <c r="AR25" s="214" t="s">
        <v>15</v>
      </c>
      <c r="AS25" s="221" t="s">
        <v>1612</v>
      </c>
      <c r="AT25" s="212" t="s">
        <v>441</v>
      </c>
      <c r="AU25" s="223">
        <v>9825015610</v>
      </c>
      <c r="AV25" s="223" t="s">
        <v>215</v>
      </c>
      <c r="AW25" s="214" t="s">
        <v>15</v>
      </c>
      <c r="AX25" s="221" t="s">
        <v>1635</v>
      </c>
      <c r="AY25" s="212" t="s">
        <v>442</v>
      </c>
      <c r="AZ25" s="223">
        <v>9422807066</v>
      </c>
      <c r="BA25" s="215" t="s">
        <v>216</v>
      </c>
      <c r="BB25" s="214" t="s">
        <v>15</v>
      </c>
      <c r="BC25" s="221" t="s">
        <v>1655</v>
      </c>
      <c r="BD25" s="212" t="s">
        <v>443</v>
      </c>
      <c r="BE25" s="223" t="s">
        <v>444</v>
      </c>
      <c r="BF25" s="212" t="s">
        <v>217</v>
      </c>
      <c r="BG25" s="217" t="s">
        <v>15</v>
      </c>
      <c r="BH25" s="221" t="s">
        <v>1670</v>
      </c>
      <c r="BI25" s="212" t="s">
        <v>445</v>
      </c>
      <c r="BJ25" s="223" t="s">
        <v>446</v>
      </c>
      <c r="BK25" s="223" t="s">
        <v>218</v>
      </c>
      <c r="BL25" s="217" t="s">
        <v>15</v>
      </c>
      <c r="BM25" s="221" t="s">
        <v>1686</v>
      </c>
      <c r="BN25" s="212" t="s">
        <v>447</v>
      </c>
      <c r="BO25" s="212">
        <v>9821056195</v>
      </c>
      <c r="BP25" s="215" t="s">
        <v>448</v>
      </c>
      <c r="BQ25" s="217" t="s">
        <v>15</v>
      </c>
      <c r="BR25" s="221" t="s">
        <v>1696</v>
      </c>
      <c r="BS25" s="212" t="s">
        <v>449</v>
      </c>
      <c r="BT25" s="223">
        <v>9900262777</v>
      </c>
      <c r="BU25" s="215" t="s">
        <v>219</v>
      </c>
      <c r="BV25" s="217" t="s">
        <v>15</v>
      </c>
      <c r="BW25" s="221" t="s">
        <v>1704</v>
      </c>
      <c r="BX25" s="212" t="s">
        <v>450</v>
      </c>
      <c r="BY25" s="223">
        <v>9453091100</v>
      </c>
      <c r="BZ25" s="215" t="s">
        <v>451</v>
      </c>
      <c r="CA25" s="217" t="s">
        <v>15</v>
      </c>
      <c r="CB25" s="221" t="s">
        <v>1715</v>
      </c>
      <c r="CC25" s="212" t="s">
        <v>452</v>
      </c>
      <c r="CD25" s="223">
        <v>9322273833</v>
      </c>
      <c r="CE25" s="222" t="s">
        <v>220</v>
      </c>
      <c r="CF25" s="217" t="s">
        <v>15</v>
      </c>
      <c r="CG25" s="221" t="s">
        <v>1524</v>
      </c>
      <c r="CH25" s="212" t="s">
        <v>453</v>
      </c>
      <c r="CI25" s="223" t="s">
        <v>454</v>
      </c>
      <c r="CJ25" s="213" t="s">
        <v>221</v>
      </c>
      <c r="CK25" s="217" t="s">
        <v>15</v>
      </c>
      <c r="CL25" s="221" t="s">
        <v>1458</v>
      </c>
      <c r="CM25" s="212" t="s">
        <v>455</v>
      </c>
      <c r="CN25" s="223" t="s">
        <v>316</v>
      </c>
      <c r="CO25" s="222" t="s">
        <v>78</v>
      </c>
      <c r="CP25" s="217" t="s">
        <v>15</v>
      </c>
      <c r="CQ25" s="221" t="s">
        <v>1605</v>
      </c>
      <c r="CR25" s="212" t="s">
        <v>456</v>
      </c>
      <c r="CS25" s="223">
        <v>9849024732</v>
      </c>
      <c r="CT25" s="223" t="s">
        <v>457</v>
      </c>
      <c r="CU25" s="217" t="s">
        <v>15</v>
      </c>
      <c r="CV25" s="221" t="s">
        <v>1745</v>
      </c>
      <c r="CW25" s="212" t="s">
        <v>458</v>
      </c>
      <c r="CX25" s="223" t="s">
        <v>459</v>
      </c>
      <c r="CY25" s="223" t="s">
        <v>222</v>
      </c>
    </row>
    <row r="26" spans="1:104" ht="30" customHeight="1" x14ac:dyDescent="0.25">
      <c r="A26" s="186">
        <v>23</v>
      </c>
      <c r="B26" s="184"/>
      <c r="C26" s="187" t="s">
        <v>1763</v>
      </c>
      <c r="D26" s="214" t="s">
        <v>15</v>
      </c>
      <c r="E26" s="211" t="s">
        <v>1351</v>
      </c>
      <c r="F26" s="212" t="s">
        <v>460</v>
      </c>
      <c r="G26" s="223">
        <v>9327043840</v>
      </c>
      <c r="H26" s="218" t="s">
        <v>223</v>
      </c>
      <c r="I26" s="214" t="s">
        <v>15</v>
      </c>
      <c r="J26" s="221" t="s">
        <v>1400</v>
      </c>
      <c r="K26" s="212" t="s">
        <v>461</v>
      </c>
      <c r="L26" s="223" t="s">
        <v>462</v>
      </c>
      <c r="M26" s="223" t="s">
        <v>224</v>
      </c>
      <c r="N26" s="214" t="s">
        <v>15</v>
      </c>
      <c r="O26" s="221" t="s">
        <v>1433</v>
      </c>
      <c r="P26" s="212" t="s">
        <v>463</v>
      </c>
      <c r="Q26" s="223">
        <v>9004216690</v>
      </c>
      <c r="R26" s="223" t="s">
        <v>225</v>
      </c>
      <c r="S26" s="214" t="s">
        <v>15</v>
      </c>
      <c r="T26" s="221" t="s">
        <v>1462</v>
      </c>
      <c r="U26" s="212" t="s">
        <v>464</v>
      </c>
      <c r="V26" s="223" t="s">
        <v>465</v>
      </c>
      <c r="W26" s="212" t="s">
        <v>466</v>
      </c>
      <c r="X26" s="217" t="s">
        <v>15</v>
      </c>
      <c r="Y26" s="221" t="s">
        <v>1498</v>
      </c>
      <c r="Z26" s="212" t="s">
        <v>467</v>
      </c>
      <c r="AA26" s="223">
        <v>9821089159</v>
      </c>
      <c r="AB26" s="215" t="s">
        <v>226</v>
      </c>
      <c r="AC26" s="217" t="s">
        <v>15</v>
      </c>
      <c r="AD26" s="221" t="s">
        <v>1538</v>
      </c>
      <c r="AE26" s="212" t="s">
        <v>468</v>
      </c>
      <c r="AF26" s="223">
        <v>9820084719</v>
      </c>
      <c r="AG26" s="223" t="s">
        <v>227</v>
      </c>
      <c r="AH26" s="214" t="s">
        <v>15</v>
      </c>
      <c r="AI26" s="221" t="s">
        <v>1560</v>
      </c>
      <c r="AJ26" s="212" t="s">
        <v>469</v>
      </c>
      <c r="AK26" s="223">
        <v>9840051747</v>
      </c>
      <c r="AL26" s="215" t="s">
        <v>228</v>
      </c>
      <c r="AM26" s="214" t="s">
        <v>686</v>
      </c>
      <c r="AN26" s="221" t="s">
        <v>180</v>
      </c>
      <c r="AO26" s="212" t="s">
        <v>305</v>
      </c>
      <c r="AP26" s="250">
        <v>9810216801</v>
      </c>
      <c r="AQ26" s="218" t="s">
        <v>102</v>
      </c>
      <c r="AR26" s="214" t="s">
        <v>686</v>
      </c>
      <c r="AS26" s="221" t="s">
        <v>1347</v>
      </c>
      <c r="AT26" s="212" t="s">
        <v>306</v>
      </c>
      <c r="AU26" s="213">
        <v>9829013626</v>
      </c>
      <c r="AV26" s="223" t="s">
        <v>63</v>
      </c>
      <c r="AW26" s="214" t="s">
        <v>686</v>
      </c>
      <c r="AX26" s="221" t="s">
        <v>1486</v>
      </c>
      <c r="AY26" s="212" t="s">
        <v>266</v>
      </c>
      <c r="AZ26" s="232">
        <v>9450361368</v>
      </c>
      <c r="BA26" s="215" t="s">
        <v>64</v>
      </c>
      <c r="BB26" s="214" t="s">
        <v>4</v>
      </c>
      <c r="BC26" s="215" t="s">
        <v>4</v>
      </c>
      <c r="BD26" s="215" t="s">
        <v>4</v>
      </c>
      <c r="BE26" s="215" t="s">
        <v>4</v>
      </c>
      <c r="BF26" s="212" t="s">
        <v>4</v>
      </c>
      <c r="BG26" s="217" t="s">
        <v>4</v>
      </c>
      <c r="BH26" s="215" t="s">
        <v>4</v>
      </c>
      <c r="BI26" s="215" t="s">
        <v>4</v>
      </c>
      <c r="BJ26" s="215" t="s">
        <v>4</v>
      </c>
      <c r="BK26" s="223" t="s">
        <v>4</v>
      </c>
      <c r="BL26" s="217" t="s">
        <v>4</v>
      </c>
      <c r="BM26" s="215" t="s">
        <v>4</v>
      </c>
      <c r="BN26" s="215" t="s">
        <v>4</v>
      </c>
      <c r="BO26" s="215" t="s">
        <v>4</v>
      </c>
      <c r="BP26" s="215" t="s">
        <v>4</v>
      </c>
      <c r="BQ26" s="217" t="s">
        <v>4</v>
      </c>
      <c r="BR26" s="245" t="s">
        <v>4</v>
      </c>
      <c r="BS26" s="245" t="s">
        <v>4</v>
      </c>
      <c r="BT26" s="245" t="s">
        <v>4</v>
      </c>
      <c r="BU26" s="215" t="s">
        <v>4</v>
      </c>
      <c r="BV26" s="217" t="s">
        <v>4</v>
      </c>
      <c r="BW26" s="237" t="s">
        <v>4</v>
      </c>
      <c r="BX26" s="237" t="s">
        <v>4</v>
      </c>
      <c r="BY26" s="216" t="s">
        <v>4</v>
      </c>
      <c r="BZ26" s="215" t="s">
        <v>4</v>
      </c>
      <c r="CA26" s="217" t="s">
        <v>4</v>
      </c>
      <c r="CB26" s="237" t="s">
        <v>4</v>
      </c>
      <c r="CC26" s="237" t="s">
        <v>4</v>
      </c>
      <c r="CD26" s="216" t="s">
        <v>4</v>
      </c>
      <c r="CE26" s="222" t="s">
        <v>4</v>
      </c>
      <c r="CF26" s="217" t="s">
        <v>4</v>
      </c>
      <c r="CG26" s="237" t="s">
        <v>4</v>
      </c>
      <c r="CH26" s="237" t="s">
        <v>4</v>
      </c>
      <c r="CI26" s="216" t="s">
        <v>4</v>
      </c>
      <c r="CJ26" s="213" t="s">
        <v>4</v>
      </c>
      <c r="CK26" s="217" t="s">
        <v>4</v>
      </c>
      <c r="CL26" s="237" t="s">
        <v>4</v>
      </c>
      <c r="CM26" s="237" t="s">
        <v>4</v>
      </c>
      <c r="CN26" s="216" t="s">
        <v>4</v>
      </c>
      <c r="CO26" s="222" t="s">
        <v>4</v>
      </c>
      <c r="CP26" s="217" t="s">
        <v>4</v>
      </c>
      <c r="CQ26" s="237" t="s">
        <v>4</v>
      </c>
      <c r="CR26" s="237" t="s">
        <v>4</v>
      </c>
      <c r="CS26" s="216" t="s">
        <v>4</v>
      </c>
      <c r="CT26" s="189" t="s">
        <v>4</v>
      </c>
      <c r="CU26" s="217" t="s">
        <v>4</v>
      </c>
      <c r="CV26" s="237" t="s">
        <v>4</v>
      </c>
      <c r="CW26" s="237" t="s">
        <v>4</v>
      </c>
      <c r="CX26" s="216" t="s">
        <v>4</v>
      </c>
      <c r="CY26" s="189" t="s">
        <v>4</v>
      </c>
      <c r="CZ26" s="192"/>
    </row>
    <row r="27" spans="1:104" ht="30" customHeight="1" x14ac:dyDescent="0.25">
      <c r="A27" s="186">
        <v>24</v>
      </c>
      <c r="B27" s="184"/>
      <c r="C27" s="187" t="s">
        <v>1764</v>
      </c>
      <c r="D27" s="214" t="s">
        <v>96</v>
      </c>
      <c r="E27" s="211" t="s">
        <v>1352</v>
      </c>
      <c r="F27" s="212" t="s">
        <v>470</v>
      </c>
      <c r="G27" s="223">
        <v>9811025595</v>
      </c>
      <c r="H27" s="218" t="s">
        <v>106</v>
      </c>
      <c r="I27" s="214" t="s">
        <v>684</v>
      </c>
      <c r="J27" s="221" t="s">
        <v>1401</v>
      </c>
      <c r="K27" s="212" t="s">
        <v>471</v>
      </c>
      <c r="L27" s="223" t="s">
        <v>472</v>
      </c>
      <c r="M27" s="218" t="s">
        <v>229</v>
      </c>
      <c r="N27" s="214" t="s">
        <v>15</v>
      </c>
      <c r="O27" s="221" t="s">
        <v>1414</v>
      </c>
      <c r="P27" s="212" t="s">
        <v>473</v>
      </c>
      <c r="Q27" s="223">
        <v>9935064222</v>
      </c>
      <c r="R27" s="218" t="s">
        <v>474</v>
      </c>
      <c r="S27" s="214" t="s">
        <v>15</v>
      </c>
      <c r="T27" s="221" t="s">
        <v>1463</v>
      </c>
      <c r="U27" s="212" t="s">
        <v>475</v>
      </c>
      <c r="V27" s="223">
        <v>9415688012</v>
      </c>
      <c r="W27" s="212" t="s">
        <v>476</v>
      </c>
      <c r="X27" s="217" t="s">
        <v>15</v>
      </c>
      <c r="Y27" s="221" t="s">
        <v>1306</v>
      </c>
      <c r="Z27" s="212" t="s">
        <v>477</v>
      </c>
      <c r="AA27" s="223">
        <v>9825244976</v>
      </c>
      <c r="AB27" s="215" t="s">
        <v>230</v>
      </c>
      <c r="AC27" s="217" t="s">
        <v>15</v>
      </c>
      <c r="AD27" s="221" t="s">
        <v>1539</v>
      </c>
      <c r="AE27" s="212" t="s">
        <v>478</v>
      </c>
      <c r="AF27" s="223">
        <v>9829068558</v>
      </c>
      <c r="AG27" s="223" t="s">
        <v>231</v>
      </c>
      <c r="AH27" s="214" t="s">
        <v>15</v>
      </c>
      <c r="AI27" s="221" t="s">
        <v>1561</v>
      </c>
      <c r="AJ27" s="212" t="s">
        <v>479</v>
      </c>
      <c r="AK27" s="223" t="s">
        <v>480</v>
      </c>
      <c r="AL27" s="215" t="s">
        <v>481</v>
      </c>
      <c r="AM27" s="214" t="s">
        <v>15</v>
      </c>
      <c r="AN27" s="221" t="s">
        <v>1592</v>
      </c>
      <c r="AO27" s="212" t="s">
        <v>482</v>
      </c>
      <c r="AP27" s="223">
        <v>9815631383</v>
      </c>
      <c r="AQ27" s="218" t="s">
        <v>232</v>
      </c>
      <c r="AR27" s="214" t="s">
        <v>15</v>
      </c>
      <c r="AS27" s="221" t="s">
        <v>1613</v>
      </c>
      <c r="AT27" s="212" t="s">
        <v>483</v>
      </c>
      <c r="AU27" s="223">
        <v>9450421559</v>
      </c>
      <c r="AV27" s="223" t="s">
        <v>233</v>
      </c>
      <c r="AW27" s="214" t="s">
        <v>15</v>
      </c>
      <c r="AX27" s="221" t="s">
        <v>1636</v>
      </c>
      <c r="AY27" s="212" t="s">
        <v>484</v>
      </c>
      <c r="AZ27" s="223" t="s">
        <v>485</v>
      </c>
      <c r="BA27" s="215" t="s">
        <v>234</v>
      </c>
      <c r="BB27" s="214" t="s">
        <v>686</v>
      </c>
      <c r="BC27" s="221" t="s">
        <v>180</v>
      </c>
      <c r="BD27" s="212" t="s">
        <v>305</v>
      </c>
      <c r="BE27" s="222">
        <v>9810216801</v>
      </c>
      <c r="BF27" s="212" t="s">
        <v>102</v>
      </c>
      <c r="BG27" s="217" t="s">
        <v>686</v>
      </c>
      <c r="BH27" s="221" t="s">
        <v>1347</v>
      </c>
      <c r="BI27" s="212" t="s">
        <v>306</v>
      </c>
      <c r="BJ27" s="222">
        <v>9829013626</v>
      </c>
      <c r="BK27" s="223" t="s">
        <v>103</v>
      </c>
      <c r="BL27" s="217" t="s">
        <v>686</v>
      </c>
      <c r="BM27" s="221" t="s">
        <v>1486</v>
      </c>
      <c r="BN27" s="212" t="s">
        <v>266</v>
      </c>
      <c r="BO27" s="232">
        <v>9450361368</v>
      </c>
      <c r="BP27" s="215" t="s">
        <v>64</v>
      </c>
      <c r="BQ27" s="217" t="s">
        <v>686</v>
      </c>
      <c r="BR27" s="221" t="s">
        <v>1287</v>
      </c>
      <c r="BS27" s="212" t="s">
        <v>486</v>
      </c>
      <c r="BT27" s="232">
        <v>9820073165</v>
      </c>
      <c r="BU27" s="215" t="s">
        <v>65</v>
      </c>
      <c r="BV27" s="217" t="s">
        <v>4</v>
      </c>
      <c r="BW27" s="237" t="s">
        <v>4</v>
      </c>
      <c r="BX27" s="237" t="s">
        <v>4</v>
      </c>
      <c r="BY27" s="216" t="s">
        <v>4</v>
      </c>
      <c r="BZ27" s="215" t="s">
        <v>4</v>
      </c>
      <c r="CA27" s="217" t="s">
        <v>4</v>
      </c>
      <c r="CB27" s="237" t="s">
        <v>4</v>
      </c>
      <c r="CC27" s="237" t="s">
        <v>4</v>
      </c>
      <c r="CD27" s="216" t="s">
        <v>4</v>
      </c>
      <c r="CE27" s="222" t="s">
        <v>4</v>
      </c>
      <c r="CF27" s="217" t="s">
        <v>4</v>
      </c>
      <c r="CG27" s="237" t="s">
        <v>4</v>
      </c>
      <c r="CH27" s="237" t="s">
        <v>4</v>
      </c>
      <c r="CI27" s="216" t="s">
        <v>4</v>
      </c>
      <c r="CJ27" s="213" t="s">
        <v>4</v>
      </c>
      <c r="CK27" s="217" t="s">
        <v>4</v>
      </c>
      <c r="CL27" s="237" t="s">
        <v>4</v>
      </c>
      <c r="CM27" s="237" t="s">
        <v>4</v>
      </c>
      <c r="CN27" s="216" t="s">
        <v>4</v>
      </c>
      <c r="CO27" s="222" t="s">
        <v>4</v>
      </c>
      <c r="CP27" s="217" t="s">
        <v>4</v>
      </c>
      <c r="CQ27" s="237" t="s">
        <v>4</v>
      </c>
      <c r="CR27" s="237" t="s">
        <v>4</v>
      </c>
      <c r="CS27" s="216" t="s">
        <v>4</v>
      </c>
      <c r="CT27" s="189" t="s">
        <v>4</v>
      </c>
      <c r="CU27" s="217" t="s">
        <v>4</v>
      </c>
      <c r="CV27" s="237" t="s">
        <v>4</v>
      </c>
      <c r="CW27" s="237" t="s">
        <v>4</v>
      </c>
      <c r="CX27" s="216" t="s">
        <v>4</v>
      </c>
      <c r="CY27" s="189" t="s">
        <v>4</v>
      </c>
    </row>
    <row r="28" spans="1:104" ht="30" customHeight="1" x14ac:dyDescent="0.25">
      <c r="A28" s="186">
        <v>25</v>
      </c>
      <c r="B28" s="184"/>
      <c r="C28" s="187" t="s">
        <v>49</v>
      </c>
      <c r="D28" s="214" t="s">
        <v>96</v>
      </c>
      <c r="E28" s="211" t="s">
        <v>1353</v>
      </c>
      <c r="F28" s="212" t="s">
        <v>487</v>
      </c>
      <c r="G28" s="222">
        <v>9810071545</v>
      </c>
      <c r="H28" s="218" t="s">
        <v>235</v>
      </c>
      <c r="I28" s="214" t="s">
        <v>15</v>
      </c>
      <c r="J28" s="221" t="s">
        <v>1402</v>
      </c>
      <c r="K28" s="212" t="s">
        <v>488</v>
      </c>
      <c r="L28" s="222">
        <v>9977097777</v>
      </c>
      <c r="M28" s="218" t="s">
        <v>236</v>
      </c>
      <c r="N28" s="214" t="s">
        <v>15</v>
      </c>
      <c r="O28" s="221" t="s">
        <v>1434</v>
      </c>
      <c r="P28" s="212" t="s">
        <v>489</v>
      </c>
      <c r="Q28" s="222">
        <v>9415152018</v>
      </c>
      <c r="R28" s="222" t="s">
        <v>490</v>
      </c>
      <c r="S28" s="214" t="s">
        <v>15</v>
      </c>
      <c r="T28" s="221" t="s">
        <v>1303</v>
      </c>
      <c r="U28" s="212" t="s">
        <v>491</v>
      </c>
      <c r="V28" s="222">
        <v>9327234398</v>
      </c>
      <c r="W28" s="212" t="s">
        <v>237</v>
      </c>
      <c r="X28" s="217" t="s">
        <v>15</v>
      </c>
      <c r="Y28" s="221" t="s">
        <v>1499</v>
      </c>
      <c r="Z28" s="212" t="s">
        <v>492</v>
      </c>
      <c r="AA28" s="222">
        <v>9935179600</v>
      </c>
      <c r="AB28" s="215" t="s">
        <v>493</v>
      </c>
      <c r="AC28" s="217" t="s">
        <v>15</v>
      </c>
      <c r="AD28" s="221" t="s">
        <v>1540</v>
      </c>
      <c r="AE28" s="212" t="s">
        <v>494</v>
      </c>
      <c r="AF28" s="222">
        <v>9829096290</v>
      </c>
      <c r="AG28" s="223" t="s">
        <v>495</v>
      </c>
      <c r="AH28" s="214" t="s">
        <v>15</v>
      </c>
      <c r="AI28" s="221" t="s">
        <v>1562</v>
      </c>
      <c r="AJ28" s="212" t="s">
        <v>496</v>
      </c>
      <c r="AK28" s="222">
        <v>9436127615</v>
      </c>
      <c r="AL28" s="215" t="s">
        <v>238</v>
      </c>
      <c r="AM28" s="214" t="s">
        <v>15</v>
      </c>
      <c r="AN28" s="221" t="s">
        <v>1524</v>
      </c>
      <c r="AO28" s="212" t="s">
        <v>497</v>
      </c>
      <c r="AP28" s="223" t="s">
        <v>454</v>
      </c>
      <c r="AQ28" s="218" t="s">
        <v>221</v>
      </c>
      <c r="AR28" s="214" t="s">
        <v>15</v>
      </c>
      <c r="AS28" s="221" t="s">
        <v>1614</v>
      </c>
      <c r="AT28" s="212" t="s">
        <v>498</v>
      </c>
      <c r="AU28" s="222">
        <v>9311177345</v>
      </c>
      <c r="AV28" s="223" t="s">
        <v>499</v>
      </c>
      <c r="AW28" s="214" t="s">
        <v>15</v>
      </c>
      <c r="AX28" s="221" t="s">
        <v>1637</v>
      </c>
      <c r="AY28" s="212" t="s">
        <v>500</v>
      </c>
      <c r="AZ28" s="222">
        <v>9820446329</v>
      </c>
      <c r="BA28" s="215" t="s">
        <v>501</v>
      </c>
      <c r="BB28" s="214" t="s">
        <v>15</v>
      </c>
      <c r="BC28" s="221" t="s">
        <v>1656</v>
      </c>
      <c r="BD28" s="212" t="s">
        <v>502</v>
      </c>
      <c r="BE28" s="222">
        <v>9864062507</v>
      </c>
      <c r="BF28" s="212" t="s">
        <v>239</v>
      </c>
      <c r="BG28" s="217" t="s">
        <v>15</v>
      </c>
      <c r="BH28" s="221" t="s">
        <v>1671</v>
      </c>
      <c r="BI28" s="212" t="s">
        <v>503</v>
      </c>
      <c r="BJ28" s="222">
        <v>9888308080</v>
      </c>
      <c r="BK28" s="223" t="s">
        <v>240</v>
      </c>
      <c r="BL28" s="217" t="s">
        <v>686</v>
      </c>
      <c r="BM28" s="221" t="s">
        <v>180</v>
      </c>
      <c r="BN28" s="212" t="s">
        <v>305</v>
      </c>
      <c r="BO28" s="222">
        <v>9810216801</v>
      </c>
      <c r="BP28" s="215" t="s">
        <v>102</v>
      </c>
      <c r="BQ28" s="217" t="s">
        <v>686</v>
      </c>
      <c r="BR28" s="221" t="s">
        <v>1347</v>
      </c>
      <c r="BS28" s="212" t="s">
        <v>306</v>
      </c>
      <c r="BT28" s="222">
        <v>9829013626</v>
      </c>
      <c r="BU28" s="215" t="s">
        <v>103</v>
      </c>
      <c r="BV28" s="217" t="s">
        <v>686</v>
      </c>
      <c r="BW28" s="221" t="s">
        <v>1486</v>
      </c>
      <c r="BX28" s="212" t="s">
        <v>266</v>
      </c>
      <c r="BY28" s="232">
        <v>9450361368</v>
      </c>
      <c r="BZ28" s="215" t="s">
        <v>64</v>
      </c>
      <c r="CA28" s="217" t="s">
        <v>4</v>
      </c>
      <c r="CB28" s="237" t="s">
        <v>4</v>
      </c>
      <c r="CC28" s="237" t="s">
        <v>4</v>
      </c>
      <c r="CD28" s="216" t="s">
        <v>4</v>
      </c>
      <c r="CE28" s="222" t="s">
        <v>4</v>
      </c>
      <c r="CF28" s="217" t="s">
        <v>4</v>
      </c>
      <c r="CG28" s="237" t="s">
        <v>4</v>
      </c>
      <c r="CH28" s="237" t="s">
        <v>4</v>
      </c>
      <c r="CI28" s="216" t="s">
        <v>4</v>
      </c>
      <c r="CJ28" s="213" t="s">
        <v>4</v>
      </c>
      <c r="CK28" s="217" t="s">
        <v>4</v>
      </c>
      <c r="CL28" s="237" t="s">
        <v>4</v>
      </c>
      <c r="CM28" s="237" t="s">
        <v>4</v>
      </c>
      <c r="CN28" s="216" t="s">
        <v>4</v>
      </c>
      <c r="CO28" s="222" t="s">
        <v>4</v>
      </c>
      <c r="CP28" s="217" t="s">
        <v>4</v>
      </c>
      <c r="CQ28" s="237" t="s">
        <v>4</v>
      </c>
      <c r="CR28" s="237" t="s">
        <v>4</v>
      </c>
      <c r="CS28" s="216" t="s">
        <v>4</v>
      </c>
      <c r="CT28" s="189" t="s">
        <v>4</v>
      </c>
      <c r="CU28" s="217" t="s">
        <v>4</v>
      </c>
      <c r="CV28" s="237" t="s">
        <v>4</v>
      </c>
      <c r="CW28" s="237" t="s">
        <v>4</v>
      </c>
      <c r="CX28" s="216" t="s">
        <v>4</v>
      </c>
      <c r="CY28" s="189" t="s">
        <v>4</v>
      </c>
    </row>
    <row r="29" spans="1:104" ht="30" customHeight="1" x14ac:dyDescent="0.25">
      <c r="A29" s="186">
        <v>26</v>
      </c>
      <c r="B29" s="181"/>
      <c r="C29" s="187" t="s">
        <v>28</v>
      </c>
      <c r="D29" s="214" t="s">
        <v>29</v>
      </c>
      <c r="E29" s="211" t="s">
        <v>1354</v>
      </c>
      <c r="F29" s="212" t="s">
        <v>1748</v>
      </c>
      <c r="G29" s="222">
        <v>9821037885</v>
      </c>
      <c r="H29" s="218" t="s">
        <v>241</v>
      </c>
      <c r="I29" s="214" t="s">
        <v>22</v>
      </c>
      <c r="J29" s="221" t="s">
        <v>1341</v>
      </c>
      <c r="K29" s="212" t="s">
        <v>504</v>
      </c>
      <c r="L29" s="213">
        <v>9820069833</v>
      </c>
      <c r="M29" s="222" t="s">
        <v>67</v>
      </c>
      <c r="N29" s="214" t="s">
        <v>22</v>
      </c>
      <c r="O29" s="221" t="s">
        <v>1435</v>
      </c>
      <c r="P29" s="212" t="s">
        <v>505</v>
      </c>
      <c r="Q29" s="213">
        <v>9821087304</v>
      </c>
      <c r="R29" s="222" t="s">
        <v>46</v>
      </c>
      <c r="S29" s="214" t="s">
        <v>22</v>
      </c>
      <c r="T29" s="221" t="s">
        <v>1464</v>
      </c>
      <c r="U29" s="212" t="s">
        <v>421</v>
      </c>
      <c r="V29" s="213">
        <v>9425154914</v>
      </c>
      <c r="W29" s="212" t="s">
        <v>80</v>
      </c>
      <c r="X29" s="217" t="s">
        <v>105</v>
      </c>
      <c r="Y29" s="221" t="s">
        <v>1500</v>
      </c>
      <c r="Z29" s="212" t="s">
        <v>506</v>
      </c>
      <c r="AA29" s="222">
        <v>9920189666</v>
      </c>
      <c r="AB29" s="215" t="s">
        <v>242</v>
      </c>
      <c r="AC29" s="217" t="s">
        <v>15</v>
      </c>
      <c r="AD29" s="221" t="s">
        <v>1522</v>
      </c>
      <c r="AE29" s="212" t="s">
        <v>507</v>
      </c>
      <c r="AF29" s="222">
        <v>9820148536</v>
      </c>
      <c r="AG29" s="223" t="s">
        <v>508</v>
      </c>
      <c r="AH29" s="214" t="s">
        <v>15</v>
      </c>
      <c r="AI29" s="221" t="s">
        <v>1372</v>
      </c>
      <c r="AJ29" s="212" t="s">
        <v>509</v>
      </c>
      <c r="AK29" s="222">
        <v>9849006364</v>
      </c>
      <c r="AL29" s="215" t="s">
        <v>243</v>
      </c>
      <c r="AM29" s="214" t="s">
        <v>15</v>
      </c>
      <c r="AN29" s="221" t="s">
        <v>1340</v>
      </c>
      <c r="AO29" s="212" t="s">
        <v>510</v>
      </c>
      <c r="AP29" s="213">
        <v>9821166334</v>
      </c>
      <c r="AQ29" s="218" t="s">
        <v>56</v>
      </c>
      <c r="AR29" s="214" t="s">
        <v>15</v>
      </c>
      <c r="AS29" s="221" t="s">
        <v>1615</v>
      </c>
      <c r="AT29" s="212" t="s">
        <v>511</v>
      </c>
      <c r="AU29" s="222">
        <v>9819838285</v>
      </c>
      <c r="AV29" s="223" t="s">
        <v>512</v>
      </c>
      <c r="AW29" s="214" t="s">
        <v>15</v>
      </c>
      <c r="AX29" s="221" t="s">
        <v>1415</v>
      </c>
      <c r="AY29" s="212" t="s">
        <v>382</v>
      </c>
      <c r="AZ29" s="222">
        <v>9814208142</v>
      </c>
      <c r="BA29" s="215" t="s">
        <v>60</v>
      </c>
      <c r="BB29" s="214" t="s">
        <v>686</v>
      </c>
      <c r="BC29" s="221" t="s">
        <v>180</v>
      </c>
      <c r="BD29" s="212" t="s">
        <v>305</v>
      </c>
      <c r="BE29" s="222">
        <v>9810216801</v>
      </c>
      <c r="BF29" s="212" t="s">
        <v>102</v>
      </c>
      <c r="BG29" s="217" t="s">
        <v>686</v>
      </c>
      <c r="BH29" s="221" t="s">
        <v>1672</v>
      </c>
      <c r="BI29" s="212" t="s">
        <v>306</v>
      </c>
      <c r="BJ29" s="222">
        <v>9829013626</v>
      </c>
      <c r="BK29" s="223" t="s">
        <v>103</v>
      </c>
      <c r="BL29" s="217" t="s">
        <v>686</v>
      </c>
      <c r="BM29" s="221" t="s">
        <v>1486</v>
      </c>
      <c r="BN29" s="212" t="s">
        <v>266</v>
      </c>
      <c r="BO29" s="232">
        <v>9450361368</v>
      </c>
      <c r="BP29" s="215" t="s">
        <v>64</v>
      </c>
      <c r="BQ29" s="217" t="s">
        <v>686</v>
      </c>
      <c r="BR29" s="221" t="s">
        <v>1287</v>
      </c>
      <c r="BS29" s="212" t="s">
        <v>486</v>
      </c>
      <c r="BT29" s="232">
        <v>9820073165</v>
      </c>
      <c r="BU29" s="215" t="s">
        <v>104</v>
      </c>
      <c r="BV29" s="217" t="s">
        <v>4</v>
      </c>
      <c r="BW29" s="237" t="s">
        <v>4</v>
      </c>
      <c r="BX29" s="237" t="s">
        <v>4</v>
      </c>
      <c r="BY29" s="216" t="s">
        <v>4</v>
      </c>
      <c r="BZ29" s="215" t="s">
        <v>4</v>
      </c>
      <c r="CA29" s="217" t="s">
        <v>4</v>
      </c>
      <c r="CB29" s="237" t="s">
        <v>4</v>
      </c>
      <c r="CC29" s="237" t="s">
        <v>4</v>
      </c>
      <c r="CD29" s="216" t="s">
        <v>4</v>
      </c>
      <c r="CE29" s="222" t="s">
        <v>4</v>
      </c>
      <c r="CF29" s="217" t="s">
        <v>4</v>
      </c>
      <c r="CG29" s="237" t="s">
        <v>4</v>
      </c>
      <c r="CH29" s="237" t="s">
        <v>4</v>
      </c>
      <c r="CI29" s="216" t="s">
        <v>4</v>
      </c>
      <c r="CJ29" s="213" t="s">
        <v>4</v>
      </c>
      <c r="CK29" s="217" t="s">
        <v>4</v>
      </c>
      <c r="CL29" s="237" t="s">
        <v>4</v>
      </c>
      <c r="CM29" s="237" t="s">
        <v>4</v>
      </c>
      <c r="CN29" s="216" t="s">
        <v>4</v>
      </c>
      <c r="CO29" s="222" t="s">
        <v>4</v>
      </c>
      <c r="CP29" s="217" t="s">
        <v>4</v>
      </c>
      <c r="CQ29" s="237" t="s">
        <v>4</v>
      </c>
      <c r="CR29" s="237" t="s">
        <v>4</v>
      </c>
      <c r="CS29" s="216" t="s">
        <v>4</v>
      </c>
      <c r="CT29" s="189" t="s">
        <v>4</v>
      </c>
      <c r="CU29" s="217" t="s">
        <v>4</v>
      </c>
      <c r="CV29" s="237" t="s">
        <v>4</v>
      </c>
      <c r="CW29" s="237" t="s">
        <v>4</v>
      </c>
      <c r="CX29" s="216" t="s">
        <v>4</v>
      </c>
      <c r="CY29" s="189" t="s">
        <v>4</v>
      </c>
    </row>
    <row r="30" spans="1:104" ht="30" customHeight="1" x14ac:dyDescent="0.25">
      <c r="A30" s="186">
        <v>27</v>
      </c>
      <c r="B30" s="181"/>
      <c r="C30" s="187" t="s">
        <v>54</v>
      </c>
      <c r="D30" s="214" t="s">
        <v>96</v>
      </c>
      <c r="E30" s="221" t="s">
        <v>1355</v>
      </c>
      <c r="F30" s="212" t="s">
        <v>513</v>
      </c>
      <c r="G30" s="223">
        <v>9412233661</v>
      </c>
      <c r="H30" s="218" t="s">
        <v>247</v>
      </c>
      <c r="I30" s="214" t="s">
        <v>105</v>
      </c>
      <c r="J30" s="221" t="s">
        <v>1403</v>
      </c>
      <c r="K30" s="212" t="s">
        <v>514</v>
      </c>
      <c r="L30" s="223">
        <v>9867617989</v>
      </c>
      <c r="M30" s="223" t="s">
        <v>515</v>
      </c>
      <c r="N30" s="214" t="s">
        <v>15</v>
      </c>
      <c r="O30" s="221" t="s">
        <v>1436</v>
      </c>
      <c r="P30" s="212" t="s">
        <v>516</v>
      </c>
      <c r="Q30" s="223">
        <v>9872640021</v>
      </c>
      <c r="R30" s="223" t="s">
        <v>517</v>
      </c>
      <c r="S30" s="214" t="s">
        <v>15</v>
      </c>
      <c r="T30" s="221" t="s">
        <v>1465</v>
      </c>
      <c r="U30" s="212" t="s">
        <v>1791</v>
      </c>
      <c r="V30" s="223">
        <v>9945596232</v>
      </c>
      <c r="W30" s="212" t="s">
        <v>518</v>
      </c>
      <c r="X30" s="217" t="s">
        <v>685</v>
      </c>
      <c r="Y30" s="221" t="s">
        <v>180</v>
      </c>
      <c r="Z30" s="212" t="s">
        <v>305</v>
      </c>
      <c r="AA30" s="223">
        <v>9810216801</v>
      </c>
      <c r="AB30" s="215" t="s">
        <v>102</v>
      </c>
      <c r="AC30" s="217" t="s">
        <v>685</v>
      </c>
      <c r="AD30" s="221" t="s">
        <v>1486</v>
      </c>
      <c r="AE30" s="212" t="s">
        <v>266</v>
      </c>
      <c r="AF30" s="232">
        <v>9450361368</v>
      </c>
      <c r="AG30" s="223" t="s">
        <v>64</v>
      </c>
      <c r="AH30" s="214" t="s">
        <v>685</v>
      </c>
      <c r="AI30" s="221" t="s">
        <v>1287</v>
      </c>
      <c r="AJ30" s="212" t="s">
        <v>486</v>
      </c>
      <c r="AK30" s="232">
        <v>9820073165</v>
      </c>
      <c r="AL30" s="215" t="s">
        <v>65</v>
      </c>
      <c r="AM30" s="214" t="s">
        <v>4</v>
      </c>
      <c r="AN30" s="215" t="s">
        <v>4</v>
      </c>
      <c r="AO30" s="215" t="s">
        <v>4</v>
      </c>
      <c r="AP30" s="215" t="s">
        <v>4</v>
      </c>
      <c r="AQ30" s="218" t="s">
        <v>4</v>
      </c>
      <c r="AR30" s="214" t="s">
        <v>4</v>
      </c>
      <c r="AS30" s="215" t="s">
        <v>4</v>
      </c>
      <c r="AT30" s="215" t="s">
        <v>4</v>
      </c>
      <c r="AU30" s="215" t="s">
        <v>4</v>
      </c>
      <c r="AV30" s="223" t="s">
        <v>4</v>
      </c>
      <c r="AW30" s="214" t="s">
        <v>4</v>
      </c>
      <c r="AX30" s="215" t="s">
        <v>4</v>
      </c>
      <c r="AY30" s="215" t="s">
        <v>4</v>
      </c>
      <c r="AZ30" s="215" t="s">
        <v>4</v>
      </c>
      <c r="BA30" s="215" t="s">
        <v>4</v>
      </c>
      <c r="BB30" s="214" t="s">
        <v>4</v>
      </c>
      <c r="BC30" s="215" t="s">
        <v>4</v>
      </c>
      <c r="BD30" s="215" t="s">
        <v>4</v>
      </c>
      <c r="BE30" s="215" t="s">
        <v>4</v>
      </c>
      <c r="BF30" s="212" t="s">
        <v>4</v>
      </c>
      <c r="BG30" s="217" t="s">
        <v>4</v>
      </c>
      <c r="BH30" s="215" t="s">
        <v>4</v>
      </c>
      <c r="BI30" s="215" t="s">
        <v>4</v>
      </c>
      <c r="BJ30" s="215" t="s">
        <v>4</v>
      </c>
      <c r="BK30" s="223" t="s">
        <v>4</v>
      </c>
      <c r="BL30" s="217" t="s">
        <v>4</v>
      </c>
      <c r="BM30" s="215" t="s">
        <v>4</v>
      </c>
      <c r="BN30" s="215" t="s">
        <v>4</v>
      </c>
      <c r="BO30" s="215" t="s">
        <v>4</v>
      </c>
      <c r="BP30" s="215" t="s">
        <v>4</v>
      </c>
      <c r="BQ30" s="217" t="s">
        <v>4</v>
      </c>
      <c r="BR30" s="245" t="s">
        <v>4</v>
      </c>
      <c r="BS30" s="245" t="s">
        <v>4</v>
      </c>
      <c r="BT30" s="245" t="s">
        <v>4</v>
      </c>
      <c r="BU30" s="215" t="s">
        <v>4</v>
      </c>
      <c r="BV30" s="217" t="s">
        <v>4</v>
      </c>
      <c r="BW30" s="237" t="s">
        <v>4</v>
      </c>
      <c r="BX30" s="237" t="s">
        <v>4</v>
      </c>
      <c r="BY30" s="216" t="s">
        <v>4</v>
      </c>
      <c r="BZ30" s="215" t="s">
        <v>4</v>
      </c>
      <c r="CA30" s="217" t="s">
        <v>4</v>
      </c>
      <c r="CB30" s="237" t="s">
        <v>4</v>
      </c>
      <c r="CC30" s="237" t="s">
        <v>4</v>
      </c>
      <c r="CD30" s="216" t="s">
        <v>4</v>
      </c>
      <c r="CE30" s="222" t="s">
        <v>4</v>
      </c>
      <c r="CF30" s="217" t="s">
        <v>4</v>
      </c>
      <c r="CG30" s="237" t="s">
        <v>4</v>
      </c>
      <c r="CH30" s="237" t="s">
        <v>4</v>
      </c>
      <c r="CI30" s="216" t="s">
        <v>4</v>
      </c>
      <c r="CJ30" s="213" t="s">
        <v>4</v>
      </c>
      <c r="CK30" s="217" t="s">
        <v>4</v>
      </c>
      <c r="CL30" s="237" t="s">
        <v>4</v>
      </c>
      <c r="CM30" s="237" t="s">
        <v>4</v>
      </c>
      <c r="CN30" s="216" t="s">
        <v>4</v>
      </c>
      <c r="CO30" s="222" t="s">
        <v>4</v>
      </c>
      <c r="CP30" s="217" t="s">
        <v>4</v>
      </c>
      <c r="CQ30" s="237" t="s">
        <v>4</v>
      </c>
      <c r="CR30" s="237" t="s">
        <v>4</v>
      </c>
      <c r="CS30" s="216" t="s">
        <v>4</v>
      </c>
      <c r="CT30" s="189" t="s">
        <v>4</v>
      </c>
      <c r="CU30" s="217" t="s">
        <v>4</v>
      </c>
      <c r="CV30" s="237" t="s">
        <v>4</v>
      </c>
      <c r="CW30" s="237" t="s">
        <v>4</v>
      </c>
      <c r="CX30" s="216" t="s">
        <v>4</v>
      </c>
      <c r="CY30" s="189" t="s">
        <v>4</v>
      </c>
    </row>
    <row r="31" spans="1:104" ht="30" customHeight="1" x14ac:dyDescent="0.25">
      <c r="A31" s="186">
        <v>28</v>
      </c>
      <c r="B31" s="181"/>
      <c r="C31" s="187" t="s">
        <v>50</v>
      </c>
      <c r="D31" s="296" t="s">
        <v>29</v>
      </c>
      <c r="E31" s="221" t="s">
        <v>1356</v>
      </c>
      <c r="F31" s="212" t="s">
        <v>519</v>
      </c>
      <c r="G31" s="223">
        <v>9810706801</v>
      </c>
      <c r="H31" s="218" t="s">
        <v>244</v>
      </c>
      <c r="I31" s="214" t="s">
        <v>22</v>
      </c>
      <c r="J31" s="221" t="s">
        <v>1342</v>
      </c>
      <c r="K31" s="212" t="s">
        <v>520</v>
      </c>
      <c r="L31" s="213" t="s">
        <v>294</v>
      </c>
      <c r="M31" s="213" t="s">
        <v>295</v>
      </c>
      <c r="N31" s="214" t="s">
        <v>15</v>
      </c>
      <c r="O31" s="221" t="s">
        <v>1377</v>
      </c>
      <c r="P31" s="212" t="s">
        <v>521</v>
      </c>
      <c r="Q31" s="223">
        <v>9822117404</v>
      </c>
      <c r="R31" s="223" t="s">
        <v>245</v>
      </c>
      <c r="S31" s="214" t="s">
        <v>15</v>
      </c>
      <c r="T31" s="221" t="s">
        <v>1466</v>
      </c>
      <c r="U31" s="212" t="s">
        <v>522</v>
      </c>
      <c r="V31" s="212">
        <v>9376125888</v>
      </c>
      <c r="W31" s="212" t="s">
        <v>82</v>
      </c>
      <c r="X31" s="217" t="s">
        <v>15</v>
      </c>
      <c r="Y31" s="221" t="s">
        <v>1501</v>
      </c>
      <c r="Z31" s="212" t="s">
        <v>523</v>
      </c>
      <c r="AA31" s="212">
        <v>9919775438</v>
      </c>
      <c r="AB31" s="215" t="s">
        <v>524</v>
      </c>
      <c r="AC31" s="217" t="s">
        <v>15</v>
      </c>
      <c r="AD31" s="221" t="s">
        <v>1541</v>
      </c>
      <c r="AE31" s="212" t="s">
        <v>525</v>
      </c>
      <c r="AF31" s="212">
        <v>9820476527</v>
      </c>
      <c r="AG31" s="223" t="s">
        <v>526</v>
      </c>
      <c r="AH31" s="214" t="s">
        <v>15</v>
      </c>
      <c r="AI31" s="221" t="s">
        <v>1563</v>
      </c>
      <c r="AJ31" s="212" t="s">
        <v>527</v>
      </c>
      <c r="AK31" s="212">
        <v>9935005185</v>
      </c>
      <c r="AL31" s="215" t="s">
        <v>528</v>
      </c>
      <c r="AM31" s="214" t="s">
        <v>15</v>
      </c>
      <c r="AN31" s="221" t="s">
        <v>1593</v>
      </c>
      <c r="AO31" s="212" t="s">
        <v>529</v>
      </c>
      <c r="AP31" s="223">
        <v>9314013626</v>
      </c>
      <c r="AQ31" s="218" t="s">
        <v>530</v>
      </c>
      <c r="AR31" s="214" t="s">
        <v>15</v>
      </c>
      <c r="AS31" s="221" t="s">
        <v>1616</v>
      </c>
      <c r="AT31" s="212" t="s">
        <v>531</v>
      </c>
      <c r="AU31" s="223">
        <v>9876266733</v>
      </c>
      <c r="AV31" s="223" t="s">
        <v>246</v>
      </c>
      <c r="AW31" s="214" t="s">
        <v>686</v>
      </c>
      <c r="AX31" s="221" t="s">
        <v>180</v>
      </c>
      <c r="AY31" s="212" t="s">
        <v>305</v>
      </c>
      <c r="AZ31" s="223">
        <v>9810216801</v>
      </c>
      <c r="BA31" s="215" t="s">
        <v>102</v>
      </c>
      <c r="BB31" s="214" t="s">
        <v>686</v>
      </c>
      <c r="BC31" s="221" t="s">
        <v>1347</v>
      </c>
      <c r="BD31" s="212" t="s">
        <v>532</v>
      </c>
      <c r="BE31" s="223">
        <v>9829013626</v>
      </c>
      <c r="BF31" s="212" t="s">
        <v>103</v>
      </c>
      <c r="BG31" s="217" t="s">
        <v>686</v>
      </c>
      <c r="BH31" s="221" t="s">
        <v>1486</v>
      </c>
      <c r="BI31" s="212" t="s">
        <v>266</v>
      </c>
      <c r="BJ31" s="232">
        <v>9450361368</v>
      </c>
      <c r="BK31" s="223" t="s">
        <v>64</v>
      </c>
      <c r="BL31" s="217" t="s">
        <v>686</v>
      </c>
      <c r="BM31" s="221" t="s">
        <v>1287</v>
      </c>
      <c r="BN31" s="212" t="s">
        <v>486</v>
      </c>
      <c r="BO31" s="232">
        <v>9820073165</v>
      </c>
      <c r="BP31" s="215" t="s">
        <v>65</v>
      </c>
      <c r="BQ31" s="217" t="s">
        <v>4</v>
      </c>
      <c r="BR31" s="245" t="s">
        <v>4</v>
      </c>
      <c r="BS31" s="245" t="s">
        <v>4</v>
      </c>
      <c r="BT31" s="245" t="s">
        <v>4</v>
      </c>
      <c r="BU31" s="215" t="s">
        <v>4</v>
      </c>
      <c r="BV31" s="217" t="s">
        <v>4</v>
      </c>
      <c r="BW31" s="237" t="s">
        <v>4</v>
      </c>
      <c r="BX31" s="237" t="s">
        <v>4</v>
      </c>
      <c r="BY31" s="216" t="s">
        <v>4</v>
      </c>
      <c r="BZ31" s="215" t="s">
        <v>4</v>
      </c>
      <c r="CA31" s="217" t="s">
        <v>4</v>
      </c>
      <c r="CB31" s="237" t="s">
        <v>4</v>
      </c>
      <c r="CC31" s="237" t="s">
        <v>4</v>
      </c>
      <c r="CD31" s="216" t="s">
        <v>4</v>
      </c>
      <c r="CE31" s="222" t="s">
        <v>4</v>
      </c>
      <c r="CF31" s="217" t="s">
        <v>4</v>
      </c>
      <c r="CG31" s="237" t="s">
        <v>4</v>
      </c>
      <c r="CH31" s="237" t="s">
        <v>4</v>
      </c>
      <c r="CI31" s="216" t="s">
        <v>4</v>
      </c>
      <c r="CJ31" s="213" t="s">
        <v>4</v>
      </c>
      <c r="CK31" s="217" t="s">
        <v>4</v>
      </c>
      <c r="CL31" s="237" t="s">
        <v>4</v>
      </c>
      <c r="CM31" s="237" t="s">
        <v>4</v>
      </c>
      <c r="CN31" s="216" t="s">
        <v>4</v>
      </c>
      <c r="CO31" s="222" t="s">
        <v>4</v>
      </c>
      <c r="CP31" s="217" t="s">
        <v>4</v>
      </c>
      <c r="CQ31" s="237" t="s">
        <v>4</v>
      </c>
      <c r="CR31" s="237" t="s">
        <v>4</v>
      </c>
      <c r="CS31" s="216" t="s">
        <v>4</v>
      </c>
      <c r="CT31" s="189" t="s">
        <v>4</v>
      </c>
      <c r="CU31" s="217" t="s">
        <v>4</v>
      </c>
      <c r="CV31" s="237" t="s">
        <v>4</v>
      </c>
      <c r="CW31" s="237" t="s">
        <v>4</v>
      </c>
      <c r="CX31" s="216" t="s">
        <v>4</v>
      </c>
      <c r="CY31" s="189" t="s">
        <v>4</v>
      </c>
    </row>
    <row r="32" spans="1:104" ht="30" customHeight="1" x14ac:dyDescent="0.25">
      <c r="A32" s="186">
        <v>29</v>
      </c>
      <c r="B32" s="181"/>
      <c r="C32" s="187" t="s">
        <v>51</v>
      </c>
      <c r="D32" s="214" t="s">
        <v>96</v>
      </c>
      <c r="E32" s="221" t="s">
        <v>1287</v>
      </c>
      <c r="F32" s="212" t="s">
        <v>533</v>
      </c>
      <c r="G32" s="232">
        <v>9820073165</v>
      </c>
      <c r="H32" s="232" t="s">
        <v>65</v>
      </c>
      <c r="I32" s="214" t="s">
        <v>22</v>
      </c>
      <c r="J32" s="221" t="s">
        <v>1347</v>
      </c>
      <c r="K32" s="212" t="s">
        <v>534</v>
      </c>
      <c r="L32" s="212">
        <v>9829013626</v>
      </c>
      <c r="M32" s="222" t="s">
        <v>63</v>
      </c>
      <c r="N32" s="214" t="s">
        <v>22</v>
      </c>
      <c r="O32" s="221" t="s">
        <v>1355</v>
      </c>
      <c r="P32" s="212" t="s">
        <v>1267</v>
      </c>
      <c r="Q32" s="212">
        <v>9412233661</v>
      </c>
      <c r="R32" s="223" t="s">
        <v>247</v>
      </c>
      <c r="S32" s="214" t="s">
        <v>15</v>
      </c>
      <c r="T32" s="221" t="s">
        <v>1467</v>
      </c>
      <c r="U32" s="212" t="s">
        <v>535</v>
      </c>
      <c r="V32" s="212">
        <v>9988692699</v>
      </c>
      <c r="W32" s="212" t="s">
        <v>248</v>
      </c>
      <c r="X32" s="217" t="s">
        <v>15</v>
      </c>
      <c r="Y32" s="221" t="s">
        <v>1502</v>
      </c>
      <c r="Z32" s="212" t="s">
        <v>536</v>
      </c>
      <c r="AA32" s="212">
        <v>9435342167</v>
      </c>
      <c r="AB32" s="215" t="s">
        <v>249</v>
      </c>
      <c r="AC32" s="217" t="s">
        <v>15</v>
      </c>
      <c r="AD32" s="221" t="s">
        <v>1516</v>
      </c>
      <c r="AE32" s="212" t="s">
        <v>537</v>
      </c>
      <c r="AF32" s="212">
        <v>9811565365</v>
      </c>
      <c r="AG32" s="223" t="s">
        <v>250</v>
      </c>
      <c r="AH32" s="214" t="s">
        <v>15</v>
      </c>
      <c r="AI32" s="221" t="s">
        <v>1309</v>
      </c>
      <c r="AJ32" s="212" t="s">
        <v>538</v>
      </c>
      <c r="AK32" s="212">
        <v>9822619322</v>
      </c>
      <c r="AL32" s="215" t="s">
        <v>251</v>
      </c>
      <c r="AM32" s="214" t="s">
        <v>15</v>
      </c>
      <c r="AN32" s="221" t="s">
        <v>1594</v>
      </c>
      <c r="AO32" s="212" t="s">
        <v>539</v>
      </c>
      <c r="AP32" s="212">
        <v>9602302315</v>
      </c>
      <c r="AQ32" s="218" t="s">
        <v>252</v>
      </c>
      <c r="AR32" s="214" t="s">
        <v>15</v>
      </c>
      <c r="AS32" s="221" t="s">
        <v>1617</v>
      </c>
      <c r="AT32" s="212" t="s">
        <v>540</v>
      </c>
      <c r="AU32" s="212">
        <v>8652357630</v>
      </c>
      <c r="AV32" s="223" t="s">
        <v>253</v>
      </c>
      <c r="AW32" s="214" t="s">
        <v>15</v>
      </c>
      <c r="AX32" s="221" t="s">
        <v>1638</v>
      </c>
      <c r="AY32" s="212" t="s">
        <v>541</v>
      </c>
      <c r="AZ32" s="212">
        <v>9810346847</v>
      </c>
      <c r="BA32" s="215" t="s">
        <v>174</v>
      </c>
      <c r="BB32" s="214" t="s">
        <v>15</v>
      </c>
      <c r="BC32" s="221" t="s">
        <v>1629</v>
      </c>
      <c r="BD32" s="212" t="s">
        <v>542</v>
      </c>
      <c r="BE32" s="212">
        <v>9819081103</v>
      </c>
      <c r="BF32" s="212" t="s">
        <v>254</v>
      </c>
      <c r="BG32" s="217" t="s">
        <v>15</v>
      </c>
      <c r="BH32" s="221" t="s">
        <v>1458</v>
      </c>
      <c r="BI32" s="212" t="s">
        <v>543</v>
      </c>
      <c r="BJ32" s="223" t="s">
        <v>316</v>
      </c>
      <c r="BK32" s="223" t="s">
        <v>78</v>
      </c>
      <c r="BL32" s="217" t="s">
        <v>15</v>
      </c>
      <c r="BM32" s="221" t="s">
        <v>1589</v>
      </c>
      <c r="BN32" s="212" t="s">
        <v>544</v>
      </c>
      <c r="BO32" s="212">
        <v>7837203059</v>
      </c>
      <c r="BP32" s="215" t="s">
        <v>190</v>
      </c>
      <c r="BQ32" s="217" t="s">
        <v>15</v>
      </c>
      <c r="BR32" s="221" t="s">
        <v>1697</v>
      </c>
      <c r="BS32" s="212" t="s">
        <v>545</v>
      </c>
      <c r="BT32" s="212" t="s">
        <v>546</v>
      </c>
      <c r="BU32" s="215" t="s">
        <v>255</v>
      </c>
      <c r="BV32" s="217" t="s">
        <v>15</v>
      </c>
      <c r="BW32" s="221" t="s">
        <v>1705</v>
      </c>
      <c r="BX32" s="212" t="s">
        <v>547</v>
      </c>
      <c r="BY32" s="212">
        <v>8130120700</v>
      </c>
      <c r="BZ32" s="215" t="s">
        <v>256</v>
      </c>
      <c r="CA32" s="217" t="s">
        <v>686</v>
      </c>
      <c r="CB32" s="221" t="s">
        <v>180</v>
      </c>
      <c r="CC32" s="212" t="s">
        <v>305</v>
      </c>
      <c r="CD32" s="222">
        <v>9810216801</v>
      </c>
      <c r="CE32" s="222" t="s">
        <v>102</v>
      </c>
      <c r="CF32" s="217" t="s">
        <v>101</v>
      </c>
      <c r="CG32" s="221" t="s">
        <v>1486</v>
      </c>
      <c r="CH32" s="212" t="s">
        <v>266</v>
      </c>
      <c r="CI32" s="232">
        <v>9450361368</v>
      </c>
      <c r="CJ32" s="213" t="s">
        <v>64</v>
      </c>
      <c r="CK32" s="217" t="s">
        <v>4</v>
      </c>
      <c r="CL32" s="237" t="s">
        <v>4</v>
      </c>
      <c r="CM32" s="237" t="s">
        <v>4</v>
      </c>
      <c r="CN32" s="216" t="s">
        <v>4</v>
      </c>
      <c r="CO32" s="222" t="s">
        <v>4</v>
      </c>
      <c r="CP32" s="217" t="s">
        <v>4</v>
      </c>
      <c r="CQ32" s="237" t="s">
        <v>4</v>
      </c>
      <c r="CR32" s="237" t="s">
        <v>4</v>
      </c>
      <c r="CS32" s="216" t="s">
        <v>4</v>
      </c>
      <c r="CT32" s="189" t="s">
        <v>4</v>
      </c>
      <c r="CU32" s="217" t="s">
        <v>4</v>
      </c>
      <c r="CV32" s="237" t="s">
        <v>4</v>
      </c>
      <c r="CW32" s="237" t="s">
        <v>4</v>
      </c>
      <c r="CX32" s="216" t="s">
        <v>4</v>
      </c>
      <c r="CY32" s="189" t="s">
        <v>4</v>
      </c>
    </row>
    <row r="33" spans="1:104" ht="30" customHeight="1" x14ac:dyDescent="0.25">
      <c r="A33" s="186">
        <v>30</v>
      </c>
      <c r="B33" s="181"/>
      <c r="C33" s="195" t="s">
        <v>680</v>
      </c>
      <c r="D33" s="214" t="s">
        <v>55</v>
      </c>
      <c r="E33" s="221" t="s">
        <v>1357</v>
      </c>
      <c r="F33" s="212" t="s">
        <v>557</v>
      </c>
      <c r="G33" s="213">
        <v>9829056151</v>
      </c>
      <c r="H33" s="218" t="s">
        <v>549</v>
      </c>
      <c r="I33" s="214" t="s">
        <v>560</v>
      </c>
      <c r="J33" s="221" t="s">
        <v>1404</v>
      </c>
      <c r="K33" s="212" t="s">
        <v>558</v>
      </c>
      <c r="L33" s="213">
        <v>9829555874</v>
      </c>
      <c r="M33" s="218" t="s">
        <v>559</v>
      </c>
      <c r="N33" s="214" t="s">
        <v>561</v>
      </c>
      <c r="O33" s="254" t="s">
        <v>1437</v>
      </c>
      <c r="P33" s="212" t="s">
        <v>562</v>
      </c>
      <c r="Q33" s="229">
        <v>9425184722</v>
      </c>
      <c r="R33" s="223" t="s">
        <v>98</v>
      </c>
      <c r="S33" s="214" t="s">
        <v>563</v>
      </c>
      <c r="T33" s="254" t="s">
        <v>1468</v>
      </c>
      <c r="U33" s="212" t="s">
        <v>564</v>
      </c>
      <c r="V33" s="229">
        <v>9827159603</v>
      </c>
      <c r="W33" s="212" t="s">
        <v>565</v>
      </c>
      <c r="X33" s="217" t="s">
        <v>566</v>
      </c>
      <c r="Y33" s="254" t="s">
        <v>1503</v>
      </c>
      <c r="Z33" s="218" t="s">
        <v>567</v>
      </c>
      <c r="AA33" s="229">
        <v>9414242195</v>
      </c>
      <c r="AB33" s="215" t="s">
        <v>568</v>
      </c>
      <c r="AC33" s="217" t="s">
        <v>149</v>
      </c>
      <c r="AD33" s="221" t="s">
        <v>1542</v>
      </c>
      <c r="AE33" s="212" t="s">
        <v>569</v>
      </c>
      <c r="AF33" s="229">
        <v>9414188411</v>
      </c>
      <c r="AG33" s="223" t="s">
        <v>570</v>
      </c>
      <c r="AH33" s="214" t="s">
        <v>149</v>
      </c>
      <c r="AI33" s="221" t="s">
        <v>1564</v>
      </c>
      <c r="AJ33" s="218" t="s">
        <v>571</v>
      </c>
      <c r="AK33" s="229">
        <v>9414277623</v>
      </c>
      <c r="AL33" s="215" t="s">
        <v>572</v>
      </c>
      <c r="AM33" s="214" t="s">
        <v>149</v>
      </c>
      <c r="AN33" s="221" t="s">
        <v>1594</v>
      </c>
      <c r="AO33" s="212" t="s">
        <v>573</v>
      </c>
      <c r="AP33" s="232">
        <v>9602302315</v>
      </c>
      <c r="AQ33" s="218" t="s">
        <v>252</v>
      </c>
      <c r="AR33" s="214" t="s">
        <v>149</v>
      </c>
      <c r="AS33" s="221" t="s">
        <v>1618</v>
      </c>
      <c r="AT33" s="212" t="s">
        <v>574</v>
      </c>
      <c r="AU33" s="232" t="s">
        <v>575</v>
      </c>
      <c r="AV33" s="223" t="s">
        <v>576</v>
      </c>
      <c r="AW33" s="214" t="s">
        <v>21</v>
      </c>
      <c r="AX33" s="219" t="s">
        <v>1639</v>
      </c>
      <c r="AY33" s="212" t="s">
        <v>577</v>
      </c>
      <c r="AZ33" s="226">
        <v>7583864200</v>
      </c>
      <c r="BA33" s="215" t="s">
        <v>578</v>
      </c>
      <c r="BB33" s="214" t="s">
        <v>4</v>
      </c>
      <c r="BC33" s="215" t="s">
        <v>4</v>
      </c>
      <c r="BD33" s="215" t="s">
        <v>4</v>
      </c>
      <c r="BE33" s="215" t="s">
        <v>4</v>
      </c>
      <c r="BF33" s="212" t="s">
        <v>4</v>
      </c>
      <c r="BG33" s="217" t="s">
        <v>4</v>
      </c>
      <c r="BH33" s="215" t="s">
        <v>4</v>
      </c>
      <c r="BI33" s="215" t="s">
        <v>4</v>
      </c>
      <c r="BJ33" s="215" t="s">
        <v>4</v>
      </c>
      <c r="BK33" s="223" t="s">
        <v>4</v>
      </c>
      <c r="BL33" s="217" t="s">
        <v>4</v>
      </c>
      <c r="BM33" s="215" t="s">
        <v>4</v>
      </c>
      <c r="BN33" s="215" t="s">
        <v>4</v>
      </c>
      <c r="BO33" s="215" t="s">
        <v>4</v>
      </c>
      <c r="BP33" s="215" t="s">
        <v>4</v>
      </c>
      <c r="BQ33" s="217" t="s">
        <v>4</v>
      </c>
      <c r="BR33" s="245" t="s">
        <v>4</v>
      </c>
      <c r="BS33" s="245" t="s">
        <v>4</v>
      </c>
      <c r="BT33" s="245" t="s">
        <v>4</v>
      </c>
      <c r="BU33" s="215" t="s">
        <v>4</v>
      </c>
      <c r="BV33" s="217" t="s">
        <v>4</v>
      </c>
      <c r="BW33" s="237" t="s">
        <v>4</v>
      </c>
      <c r="BX33" s="237" t="s">
        <v>4</v>
      </c>
      <c r="BY33" s="216" t="s">
        <v>4</v>
      </c>
      <c r="BZ33" s="215" t="s">
        <v>4</v>
      </c>
      <c r="CA33" s="217" t="s">
        <v>4</v>
      </c>
      <c r="CB33" s="237" t="s">
        <v>4</v>
      </c>
      <c r="CC33" s="237" t="s">
        <v>4</v>
      </c>
      <c r="CD33" s="216" t="s">
        <v>4</v>
      </c>
      <c r="CE33" s="222" t="s">
        <v>4</v>
      </c>
      <c r="CF33" s="217" t="s">
        <v>4</v>
      </c>
      <c r="CG33" s="237" t="s">
        <v>4</v>
      </c>
      <c r="CH33" s="237" t="s">
        <v>4</v>
      </c>
      <c r="CI33" s="216" t="s">
        <v>4</v>
      </c>
      <c r="CJ33" s="213" t="s">
        <v>4</v>
      </c>
      <c r="CK33" s="217" t="s">
        <v>4</v>
      </c>
      <c r="CL33" s="237" t="s">
        <v>4</v>
      </c>
      <c r="CM33" s="237" t="s">
        <v>4</v>
      </c>
      <c r="CN33" s="216" t="s">
        <v>4</v>
      </c>
      <c r="CO33" s="222" t="s">
        <v>4</v>
      </c>
      <c r="CP33" s="217" t="s">
        <v>4</v>
      </c>
      <c r="CQ33" s="237" t="s">
        <v>4</v>
      </c>
      <c r="CR33" s="237" t="s">
        <v>4</v>
      </c>
      <c r="CS33" s="216" t="s">
        <v>4</v>
      </c>
      <c r="CT33" s="189" t="s">
        <v>4</v>
      </c>
      <c r="CU33" s="217" t="s">
        <v>4</v>
      </c>
      <c r="CV33" s="237" t="s">
        <v>4</v>
      </c>
      <c r="CW33" s="237" t="s">
        <v>4</v>
      </c>
      <c r="CX33" s="216" t="s">
        <v>4</v>
      </c>
      <c r="CY33" s="189" t="s">
        <v>4</v>
      </c>
    </row>
    <row r="34" spans="1:104" ht="30" customHeight="1" x14ac:dyDescent="0.25">
      <c r="A34" s="186">
        <v>31</v>
      </c>
      <c r="B34" s="181"/>
      <c r="C34" s="195" t="s">
        <v>1765</v>
      </c>
      <c r="D34" s="214" t="s">
        <v>693</v>
      </c>
      <c r="E34" s="221" t="s">
        <v>1288</v>
      </c>
      <c r="F34" s="212" t="s">
        <v>687</v>
      </c>
      <c r="G34" s="226">
        <v>7400790000</v>
      </c>
      <c r="H34" s="218" t="s">
        <v>688</v>
      </c>
      <c r="I34" s="214" t="s">
        <v>695</v>
      </c>
      <c r="J34" s="221" t="s">
        <v>1347</v>
      </c>
      <c r="K34" s="212" t="s">
        <v>290</v>
      </c>
      <c r="L34" s="213">
        <v>9829013626</v>
      </c>
      <c r="M34" s="213" t="s">
        <v>63</v>
      </c>
      <c r="N34" s="214" t="s">
        <v>694</v>
      </c>
      <c r="O34" s="219" t="s">
        <v>1438</v>
      </c>
      <c r="P34" s="212" t="s">
        <v>271</v>
      </c>
      <c r="Q34" s="226">
        <v>9425154217</v>
      </c>
      <c r="R34" s="223" t="s">
        <v>152</v>
      </c>
      <c r="S34" s="214" t="s">
        <v>15</v>
      </c>
      <c r="T34" s="221" t="s">
        <v>1420</v>
      </c>
      <c r="U34" s="212" t="s">
        <v>691</v>
      </c>
      <c r="V34" s="232">
        <v>9829032565</v>
      </c>
      <c r="W34" s="212" t="s">
        <v>692</v>
      </c>
      <c r="X34" s="217" t="s">
        <v>15</v>
      </c>
      <c r="Y34" s="225" t="s">
        <v>1491</v>
      </c>
      <c r="Z34" s="212" t="s">
        <v>299</v>
      </c>
      <c r="AA34" s="213">
        <v>9414130281</v>
      </c>
      <c r="AB34" s="215" t="s">
        <v>69</v>
      </c>
      <c r="AC34" s="217" t="s">
        <v>15</v>
      </c>
      <c r="AD34" s="221" t="s">
        <v>1387</v>
      </c>
      <c r="AE34" s="212" t="s">
        <v>689</v>
      </c>
      <c r="AF34" s="232">
        <v>9829052399</v>
      </c>
      <c r="AG34" s="223" t="s">
        <v>690</v>
      </c>
      <c r="AH34" s="214" t="s">
        <v>15</v>
      </c>
      <c r="AI34" s="221" t="s">
        <v>1524</v>
      </c>
      <c r="AJ34" s="212" t="s">
        <v>453</v>
      </c>
      <c r="AK34" s="223" t="s">
        <v>454</v>
      </c>
      <c r="AL34" s="215" t="s">
        <v>221</v>
      </c>
      <c r="AM34" s="214" t="s">
        <v>15</v>
      </c>
      <c r="AN34" s="221" t="s">
        <v>1458</v>
      </c>
      <c r="AO34" s="212" t="s">
        <v>455</v>
      </c>
      <c r="AP34" s="223" t="s">
        <v>316</v>
      </c>
      <c r="AQ34" s="218" t="s">
        <v>78</v>
      </c>
      <c r="AR34" s="214" t="s">
        <v>15</v>
      </c>
      <c r="AS34" s="221" t="s">
        <v>1462</v>
      </c>
      <c r="AT34" s="212" t="s">
        <v>464</v>
      </c>
      <c r="AU34" s="223" t="s">
        <v>465</v>
      </c>
      <c r="AV34" s="223" t="s">
        <v>466</v>
      </c>
      <c r="AW34" s="214" t="s">
        <v>4</v>
      </c>
      <c r="AX34" s="255" t="s">
        <v>4</v>
      </c>
      <c r="AY34" s="234" t="s">
        <v>4</v>
      </c>
      <c r="AZ34" s="236" t="s">
        <v>4</v>
      </c>
      <c r="BA34" s="215" t="s">
        <v>4</v>
      </c>
      <c r="BB34" s="214" t="s">
        <v>4</v>
      </c>
      <c r="BC34" s="215" t="s">
        <v>4</v>
      </c>
      <c r="BD34" s="215" t="s">
        <v>4</v>
      </c>
      <c r="BE34" s="215" t="s">
        <v>4</v>
      </c>
      <c r="BF34" s="212" t="s">
        <v>4</v>
      </c>
      <c r="BG34" s="217" t="s">
        <v>4</v>
      </c>
      <c r="BH34" s="215" t="s">
        <v>4</v>
      </c>
      <c r="BI34" s="215" t="s">
        <v>4</v>
      </c>
      <c r="BJ34" s="215" t="s">
        <v>4</v>
      </c>
      <c r="BK34" s="223" t="s">
        <v>4</v>
      </c>
      <c r="BL34" s="217" t="s">
        <v>4</v>
      </c>
      <c r="BM34" s="215" t="s">
        <v>4</v>
      </c>
      <c r="BN34" s="215" t="s">
        <v>4</v>
      </c>
      <c r="BO34" s="215" t="s">
        <v>4</v>
      </c>
      <c r="BP34" s="215" t="s">
        <v>4</v>
      </c>
      <c r="BQ34" s="217" t="s">
        <v>4</v>
      </c>
      <c r="BR34" s="245" t="s">
        <v>4</v>
      </c>
      <c r="BS34" s="245" t="s">
        <v>4</v>
      </c>
      <c r="BT34" s="245" t="s">
        <v>4</v>
      </c>
      <c r="BU34" s="215" t="s">
        <v>4</v>
      </c>
      <c r="BV34" s="217" t="s">
        <v>4</v>
      </c>
      <c r="BW34" s="237" t="s">
        <v>4</v>
      </c>
      <c r="BX34" s="237" t="s">
        <v>4</v>
      </c>
      <c r="BY34" s="216" t="s">
        <v>4</v>
      </c>
      <c r="BZ34" s="215" t="s">
        <v>4</v>
      </c>
      <c r="CA34" s="217" t="s">
        <v>4</v>
      </c>
      <c r="CB34" s="237" t="s">
        <v>4</v>
      </c>
      <c r="CC34" s="237" t="s">
        <v>4</v>
      </c>
      <c r="CD34" s="216" t="s">
        <v>4</v>
      </c>
      <c r="CE34" s="222" t="s">
        <v>4</v>
      </c>
      <c r="CF34" s="217" t="s">
        <v>4</v>
      </c>
      <c r="CG34" s="237" t="s">
        <v>4</v>
      </c>
      <c r="CH34" s="237" t="s">
        <v>4</v>
      </c>
      <c r="CI34" s="216" t="s">
        <v>4</v>
      </c>
      <c r="CJ34" s="213" t="s">
        <v>4</v>
      </c>
      <c r="CK34" s="217" t="s">
        <v>4</v>
      </c>
      <c r="CL34" s="237" t="s">
        <v>4</v>
      </c>
      <c r="CM34" s="237" t="s">
        <v>4</v>
      </c>
      <c r="CN34" s="216" t="s">
        <v>4</v>
      </c>
      <c r="CO34" s="222" t="s">
        <v>4</v>
      </c>
      <c r="CP34" s="217" t="s">
        <v>4</v>
      </c>
      <c r="CQ34" s="237" t="s">
        <v>4</v>
      </c>
      <c r="CR34" s="237" t="s">
        <v>4</v>
      </c>
      <c r="CS34" s="216" t="s">
        <v>4</v>
      </c>
      <c r="CT34" s="189" t="s">
        <v>4</v>
      </c>
      <c r="CU34" s="217" t="s">
        <v>4</v>
      </c>
      <c r="CV34" s="237" t="s">
        <v>4</v>
      </c>
      <c r="CW34" s="237" t="s">
        <v>4</v>
      </c>
      <c r="CX34" s="216" t="s">
        <v>4</v>
      </c>
      <c r="CY34" s="189" t="s">
        <v>4</v>
      </c>
    </row>
    <row r="35" spans="1:104" ht="30" customHeight="1" x14ac:dyDescent="0.25">
      <c r="A35" s="186">
        <v>32</v>
      </c>
      <c r="B35" s="181"/>
      <c r="C35" s="195" t="s">
        <v>1766</v>
      </c>
      <c r="D35" s="214" t="s">
        <v>15</v>
      </c>
      <c r="E35" s="221" t="s">
        <v>1358</v>
      </c>
      <c r="F35" s="212" t="s">
        <v>579</v>
      </c>
      <c r="G35" s="226">
        <v>9414176946</v>
      </c>
      <c r="H35" s="218" t="s">
        <v>580</v>
      </c>
      <c r="I35" s="214" t="s">
        <v>15</v>
      </c>
      <c r="J35" s="221" t="s">
        <v>1405</v>
      </c>
      <c r="K35" s="212" t="s">
        <v>581</v>
      </c>
      <c r="L35" s="226">
        <v>9887398893</v>
      </c>
      <c r="M35" s="232" t="s">
        <v>582</v>
      </c>
      <c r="N35" s="214" t="s">
        <v>15</v>
      </c>
      <c r="O35" s="221" t="s">
        <v>1439</v>
      </c>
      <c r="P35" s="212" t="s">
        <v>583</v>
      </c>
      <c r="Q35" s="256"/>
      <c r="R35" s="193"/>
      <c r="S35" s="214" t="s">
        <v>15</v>
      </c>
      <c r="T35" s="221" t="s">
        <v>1469</v>
      </c>
      <c r="U35" s="212" t="s">
        <v>584</v>
      </c>
      <c r="V35" s="226">
        <v>9414046213</v>
      </c>
      <c r="W35" s="212" t="s">
        <v>91</v>
      </c>
      <c r="X35" s="217" t="s">
        <v>15</v>
      </c>
      <c r="Y35" s="221" t="s">
        <v>1504</v>
      </c>
      <c r="Z35" s="212" t="s">
        <v>585</v>
      </c>
      <c r="AA35" s="226">
        <v>9414780073</v>
      </c>
      <c r="AB35" s="215" t="s">
        <v>586</v>
      </c>
      <c r="AC35" s="217" t="s">
        <v>15</v>
      </c>
      <c r="AD35" s="221" t="s">
        <v>1543</v>
      </c>
      <c r="AE35" s="212" t="s">
        <v>587</v>
      </c>
      <c r="AF35" s="226">
        <v>9509213626</v>
      </c>
      <c r="AG35" s="223" t="s">
        <v>588</v>
      </c>
      <c r="AH35" s="214" t="s">
        <v>15</v>
      </c>
      <c r="AI35" s="221" t="s">
        <v>1565</v>
      </c>
      <c r="AJ35" s="212" t="s">
        <v>589</v>
      </c>
      <c r="AK35" s="212">
        <v>9828401009</v>
      </c>
      <c r="AL35" s="215" t="s">
        <v>590</v>
      </c>
      <c r="AM35" s="214" t="s">
        <v>15</v>
      </c>
      <c r="AN35" s="221" t="s">
        <v>1595</v>
      </c>
      <c r="AO35" s="212" t="s">
        <v>591</v>
      </c>
      <c r="AP35" s="212">
        <v>9351555671</v>
      </c>
      <c r="AQ35" s="218" t="s">
        <v>592</v>
      </c>
      <c r="AR35" s="214" t="s">
        <v>15</v>
      </c>
      <c r="AS35" s="221" t="s">
        <v>1619</v>
      </c>
      <c r="AT35" s="212" t="s">
        <v>593</v>
      </c>
      <c r="AU35" s="212">
        <v>9314283433</v>
      </c>
      <c r="AV35" s="223" t="s">
        <v>594</v>
      </c>
      <c r="AW35" s="214" t="s">
        <v>15</v>
      </c>
      <c r="AX35" s="221" t="s">
        <v>1640</v>
      </c>
      <c r="AY35" s="212" t="s">
        <v>595</v>
      </c>
      <c r="AZ35" s="212">
        <v>9414778901</v>
      </c>
      <c r="BA35" s="215" t="s">
        <v>596</v>
      </c>
      <c r="BB35" s="214" t="s">
        <v>15</v>
      </c>
      <c r="BC35" s="221" t="s">
        <v>1657</v>
      </c>
      <c r="BD35" s="212" t="s">
        <v>597</v>
      </c>
      <c r="BE35" s="232">
        <v>9829470807</v>
      </c>
      <c r="BF35" s="212" t="s">
        <v>598</v>
      </c>
      <c r="BG35" s="217" t="s">
        <v>15</v>
      </c>
      <c r="BH35" s="221" t="s">
        <v>1673</v>
      </c>
      <c r="BI35" s="212" t="s">
        <v>599</v>
      </c>
      <c r="BJ35" s="232">
        <v>9829019633</v>
      </c>
      <c r="BK35" s="223" t="s">
        <v>600</v>
      </c>
      <c r="BL35" s="217" t="s">
        <v>15</v>
      </c>
      <c r="BM35" s="221" t="s">
        <v>1687</v>
      </c>
      <c r="BN35" s="212" t="s">
        <v>601</v>
      </c>
      <c r="BO35" s="232">
        <v>9829060406</v>
      </c>
      <c r="BP35" s="215" t="s">
        <v>602</v>
      </c>
      <c r="BQ35" s="217" t="s">
        <v>15</v>
      </c>
      <c r="BR35" s="221" t="s">
        <v>1698</v>
      </c>
      <c r="BS35" s="212" t="s">
        <v>603</v>
      </c>
      <c r="BT35" s="232">
        <v>9829417789</v>
      </c>
      <c r="BU35" s="215" t="s">
        <v>604</v>
      </c>
      <c r="BV35" s="217" t="s">
        <v>15</v>
      </c>
      <c r="BW35" s="221" t="s">
        <v>1706</v>
      </c>
      <c r="BX35" s="212" t="s">
        <v>605</v>
      </c>
      <c r="BY35" s="232">
        <v>9829024488</v>
      </c>
      <c r="BZ35" s="215" t="s">
        <v>606</v>
      </c>
      <c r="CA35" s="217" t="s">
        <v>15</v>
      </c>
      <c r="CB35" s="221" t="s">
        <v>1716</v>
      </c>
      <c r="CC35" s="212" t="s">
        <v>607</v>
      </c>
      <c r="CD35" s="257" t="s">
        <v>4</v>
      </c>
      <c r="CE35" s="298" t="s">
        <v>4</v>
      </c>
      <c r="CF35" s="217" t="s">
        <v>15</v>
      </c>
      <c r="CG35" s="221" t="s">
        <v>1723</v>
      </c>
      <c r="CH35" s="212" t="s">
        <v>608</v>
      </c>
      <c r="CI35" s="232">
        <v>9424670018</v>
      </c>
      <c r="CJ35" s="213" t="s">
        <v>609</v>
      </c>
      <c r="CK35" s="246" t="s">
        <v>4</v>
      </c>
      <c r="CL35" s="237" t="s">
        <v>4</v>
      </c>
      <c r="CM35" s="237" t="s">
        <v>4</v>
      </c>
      <c r="CN35" s="216" t="s">
        <v>4</v>
      </c>
      <c r="CO35" s="222" t="s">
        <v>4</v>
      </c>
      <c r="CP35" s="246" t="s">
        <v>4</v>
      </c>
      <c r="CQ35" s="237" t="s">
        <v>4</v>
      </c>
      <c r="CR35" s="237" t="s">
        <v>4</v>
      </c>
      <c r="CS35" s="216" t="s">
        <v>4</v>
      </c>
      <c r="CT35" s="189" t="s">
        <v>4</v>
      </c>
      <c r="CU35" s="246" t="s">
        <v>4</v>
      </c>
      <c r="CV35" s="237" t="s">
        <v>4</v>
      </c>
      <c r="CW35" s="237" t="s">
        <v>4</v>
      </c>
      <c r="CX35" s="216" t="s">
        <v>4</v>
      </c>
      <c r="CY35" s="189" t="s">
        <v>4</v>
      </c>
    </row>
    <row r="36" spans="1:104" ht="30" customHeight="1" x14ac:dyDescent="0.25">
      <c r="A36" s="186">
        <v>33</v>
      </c>
      <c r="B36" s="181"/>
      <c r="C36" s="195" t="s">
        <v>1235</v>
      </c>
      <c r="D36" s="214" t="s">
        <v>610</v>
      </c>
      <c r="E36" s="231" t="s">
        <v>1359</v>
      </c>
      <c r="F36" s="212" t="s">
        <v>1385</v>
      </c>
      <c r="G36" s="257" t="s">
        <v>4</v>
      </c>
      <c r="H36" s="218" t="s">
        <v>611</v>
      </c>
      <c r="I36" s="214" t="s">
        <v>610</v>
      </c>
      <c r="J36" s="231" t="s">
        <v>1406</v>
      </c>
      <c r="K36" s="212" t="s">
        <v>612</v>
      </c>
      <c r="L36" s="232">
        <v>9887797377</v>
      </c>
      <c r="M36" s="212" t="s">
        <v>613</v>
      </c>
      <c r="N36" s="214" t="s">
        <v>610</v>
      </c>
      <c r="O36" s="231" t="s">
        <v>1440</v>
      </c>
      <c r="P36" s="212" t="s">
        <v>614</v>
      </c>
      <c r="Q36" s="232">
        <v>9414112350</v>
      </c>
      <c r="R36" s="212" t="s">
        <v>615</v>
      </c>
      <c r="S36" s="214" t="s">
        <v>610</v>
      </c>
      <c r="T36" s="231" t="s">
        <v>1395</v>
      </c>
      <c r="U36" s="212" t="s">
        <v>616</v>
      </c>
      <c r="V36" s="232">
        <v>9829114484</v>
      </c>
      <c r="W36" s="212" t="s">
        <v>617</v>
      </c>
      <c r="X36" s="217" t="s">
        <v>610</v>
      </c>
      <c r="Y36" s="231" t="s">
        <v>1505</v>
      </c>
      <c r="Z36" s="212" t="s">
        <v>618</v>
      </c>
      <c r="AA36" s="232">
        <v>9414061444</v>
      </c>
      <c r="AB36" s="215" t="s">
        <v>619</v>
      </c>
      <c r="AC36" s="217" t="s">
        <v>610</v>
      </c>
      <c r="AD36" s="231" t="s">
        <v>1532</v>
      </c>
      <c r="AE36" s="212" t="s">
        <v>620</v>
      </c>
      <c r="AF36" s="232">
        <v>9993307923</v>
      </c>
      <c r="AG36" s="223" t="s">
        <v>100</v>
      </c>
      <c r="AH36" s="214" t="s">
        <v>610</v>
      </c>
      <c r="AI36" s="231" t="s">
        <v>1566</v>
      </c>
      <c r="AJ36" s="212" t="s">
        <v>621</v>
      </c>
      <c r="AK36" s="232">
        <v>9414030243</v>
      </c>
      <c r="AL36" s="215" t="s">
        <v>622</v>
      </c>
      <c r="AM36" s="214" t="s">
        <v>610</v>
      </c>
      <c r="AN36" s="231" t="s">
        <v>623</v>
      </c>
      <c r="AO36" s="212" t="s">
        <v>624</v>
      </c>
      <c r="AP36" s="232">
        <v>9414072574</v>
      </c>
      <c r="AQ36" s="218" t="s">
        <v>625</v>
      </c>
      <c r="AR36" s="214" t="s">
        <v>610</v>
      </c>
      <c r="AS36" s="231" t="s">
        <v>626</v>
      </c>
      <c r="AT36" s="212" t="s">
        <v>627</v>
      </c>
      <c r="AU36" s="232">
        <v>9414343434</v>
      </c>
      <c r="AV36" s="223" t="s">
        <v>628</v>
      </c>
      <c r="AW36" s="214" t="s">
        <v>610</v>
      </c>
      <c r="AX36" s="231" t="s">
        <v>1641</v>
      </c>
      <c r="AY36" s="212" t="s">
        <v>629</v>
      </c>
      <c r="AZ36" s="232">
        <v>8233881235</v>
      </c>
      <c r="BA36" s="215" t="s">
        <v>630</v>
      </c>
      <c r="BB36" s="214" t="s">
        <v>610</v>
      </c>
      <c r="BC36" s="231" t="s">
        <v>1658</v>
      </c>
      <c r="BD36" s="212" t="s">
        <v>631</v>
      </c>
      <c r="BE36" s="232" t="s">
        <v>632</v>
      </c>
      <c r="BF36" s="212" t="s">
        <v>633</v>
      </c>
      <c r="BG36" s="217" t="s">
        <v>610</v>
      </c>
      <c r="BH36" s="231" t="s">
        <v>1674</v>
      </c>
      <c r="BI36" s="212" t="s">
        <v>634</v>
      </c>
      <c r="BJ36" s="232">
        <v>9461148611</v>
      </c>
      <c r="BK36" s="223" t="s">
        <v>635</v>
      </c>
      <c r="BL36" s="217" t="s">
        <v>610</v>
      </c>
      <c r="BM36" s="231" t="s">
        <v>1688</v>
      </c>
      <c r="BN36" s="212" t="s">
        <v>636</v>
      </c>
      <c r="BO36" s="232">
        <v>9829065884</v>
      </c>
      <c r="BP36" s="215" t="s">
        <v>637</v>
      </c>
      <c r="BQ36" s="217" t="s">
        <v>610</v>
      </c>
      <c r="BR36" s="221" t="s">
        <v>638</v>
      </c>
      <c r="BS36" s="212" t="s">
        <v>639</v>
      </c>
      <c r="BT36" s="257" t="s">
        <v>4</v>
      </c>
      <c r="BU36" s="266" t="s">
        <v>4</v>
      </c>
      <c r="BV36" s="217" t="s">
        <v>610</v>
      </c>
      <c r="BW36" s="231" t="s">
        <v>1707</v>
      </c>
      <c r="BX36" s="212" t="s">
        <v>640</v>
      </c>
      <c r="BY36" s="257" t="s">
        <v>4</v>
      </c>
      <c r="BZ36" s="215" t="s">
        <v>641</v>
      </c>
      <c r="CA36" s="217" t="s">
        <v>610</v>
      </c>
      <c r="CB36" s="231" t="s">
        <v>1717</v>
      </c>
      <c r="CC36" s="212" t="s">
        <v>642</v>
      </c>
      <c r="CD36" s="232">
        <v>9001004111</v>
      </c>
      <c r="CE36" s="222" t="s">
        <v>643</v>
      </c>
      <c r="CF36" s="217" t="s">
        <v>610</v>
      </c>
      <c r="CG36" s="221" t="s">
        <v>644</v>
      </c>
      <c r="CH36" s="212" t="s">
        <v>645</v>
      </c>
      <c r="CI36" s="258"/>
      <c r="CJ36" s="213"/>
      <c r="CK36" s="217" t="s">
        <v>610</v>
      </c>
      <c r="CL36" s="299" t="s">
        <v>4</v>
      </c>
      <c r="CM36" s="234" t="s">
        <v>4</v>
      </c>
      <c r="CN36" s="300" t="s">
        <v>4</v>
      </c>
      <c r="CO36" s="301"/>
      <c r="CP36" s="217" t="s">
        <v>610</v>
      </c>
      <c r="CQ36" s="231" t="s">
        <v>1737</v>
      </c>
      <c r="CR36" s="212" t="s">
        <v>646</v>
      </c>
      <c r="CS36" s="232">
        <v>9414120766</v>
      </c>
      <c r="CT36" s="212" t="s">
        <v>647</v>
      </c>
      <c r="CU36" s="217" t="s">
        <v>610</v>
      </c>
      <c r="CV36" s="221" t="s">
        <v>648</v>
      </c>
      <c r="CW36" s="212" t="s">
        <v>649</v>
      </c>
      <c r="CX36" s="258"/>
      <c r="CY36" s="247"/>
    </row>
    <row r="37" spans="1:104" ht="30" customHeight="1" x14ac:dyDescent="0.25">
      <c r="A37" s="186">
        <v>34</v>
      </c>
      <c r="B37" s="181"/>
      <c r="C37" s="195" t="s">
        <v>1236</v>
      </c>
      <c r="D37" s="214" t="s">
        <v>610</v>
      </c>
      <c r="E37" s="231" t="s">
        <v>1293</v>
      </c>
      <c r="F37" s="212" t="s">
        <v>650</v>
      </c>
      <c r="G37" s="232">
        <v>9414152614</v>
      </c>
      <c r="H37" s="218" t="s">
        <v>651</v>
      </c>
      <c r="I37" s="214" t="s">
        <v>610</v>
      </c>
      <c r="J37" s="231" t="s">
        <v>1397</v>
      </c>
      <c r="K37" s="212" t="s">
        <v>652</v>
      </c>
      <c r="L37" s="257" t="s">
        <v>4</v>
      </c>
      <c r="M37" s="259" t="s">
        <v>4</v>
      </c>
      <c r="N37" s="214" t="s">
        <v>4</v>
      </c>
      <c r="O37" s="215" t="s">
        <v>4</v>
      </c>
      <c r="P37" s="215" t="s">
        <v>4</v>
      </c>
      <c r="Q37" s="215" t="s">
        <v>4</v>
      </c>
      <c r="R37" s="215" t="s">
        <v>4</v>
      </c>
      <c r="S37" s="214" t="s">
        <v>4</v>
      </c>
      <c r="T37" s="215" t="s">
        <v>4</v>
      </c>
      <c r="U37" s="215" t="s">
        <v>4</v>
      </c>
      <c r="V37" s="215" t="s">
        <v>4</v>
      </c>
      <c r="W37" s="212" t="s">
        <v>4</v>
      </c>
      <c r="X37" s="217" t="s">
        <v>4</v>
      </c>
      <c r="Y37" s="215" t="s">
        <v>4</v>
      </c>
      <c r="Z37" s="215" t="s">
        <v>4</v>
      </c>
      <c r="AA37" s="215" t="s">
        <v>4</v>
      </c>
      <c r="AB37" s="215" t="s">
        <v>4</v>
      </c>
      <c r="AC37" s="217" t="s">
        <v>4</v>
      </c>
      <c r="AD37" s="215" t="s">
        <v>4</v>
      </c>
      <c r="AE37" s="215" t="s">
        <v>4</v>
      </c>
      <c r="AF37" s="215" t="s">
        <v>4</v>
      </c>
      <c r="AG37" s="223" t="s">
        <v>4</v>
      </c>
      <c r="AH37" s="214" t="s">
        <v>4</v>
      </c>
      <c r="AI37" s="215" t="s">
        <v>4</v>
      </c>
      <c r="AJ37" s="215" t="s">
        <v>4</v>
      </c>
      <c r="AK37" s="215" t="s">
        <v>4</v>
      </c>
      <c r="AL37" s="215" t="s">
        <v>4</v>
      </c>
      <c r="AM37" s="214" t="s">
        <v>4</v>
      </c>
      <c r="AN37" s="215" t="s">
        <v>4</v>
      </c>
      <c r="AO37" s="215" t="s">
        <v>4</v>
      </c>
      <c r="AP37" s="215" t="s">
        <v>4</v>
      </c>
      <c r="AQ37" s="218" t="s">
        <v>4</v>
      </c>
      <c r="AR37" s="214" t="s">
        <v>4</v>
      </c>
      <c r="AS37" s="215" t="s">
        <v>4</v>
      </c>
      <c r="AT37" s="215" t="s">
        <v>4</v>
      </c>
      <c r="AU37" s="215" t="s">
        <v>4</v>
      </c>
      <c r="AV37" s="223" t="s">
        <v>4</v>
      </c>
      <c r="AW37" s="214" t="s">
        <v>4</v>
      </c>
      <c r="AX37" s="215" t="s">
        <v>4</v>
      </c>
      <c r="AY37" s="215" t="s">
        <v>4</v>
      </c>
      <c r="AZ37" s="215" t="s">
        <v>4</v>
      </c>
      <c r="BA37" s="215" t="s">
        <v>4</v>
      </c>
      <c r="BB37" s="214" t="s">
        <v>4</v>
      </c>
      <c r="BC37" s="215" t="s">
        <v>4</v>
      </c>
      <c r="BD37" s="215" t="s">
        <v>4</v>
      </c>
      <c r="BE37" s="215" t="s">
        <v>4</v>
      </c>
      <c r="BF37" s="212" t="s">
        <v>4</v>
      </c>
      <c r="BG37" s="215" t="s">
        <v>4</v>
      </c>
      <c r="BH37" s="215" t="s">
        <v>4</v>
      </c>
      <c r="BI37" s="215" t="s">
        <v>4</v>
      </c>
      <c r="BJ37" s="215" t="s">
        <v>4</v>
      </c>
      <c r="BK37" s="223" t="s">
        <v>4</v>
      </c>
      <c r="BL37" s="215"/>
      <c r="BM37" s="215" t="s">
        <v>4</v>
      </c>
      <c r="BN37" s="215" t="s">
        <v>4</v>
      </c>
      <c r="BO37" s="215" t="s">
        <v>4</v>
      </c>
      <c r="BP37" s="215" t="s">
        <v>4</v>
      </c>
      <c r="BQ37" s="245" t="s">
        <v>4</v>
      </c>
      <c r="BR37" s="215" t="s">
        <v>4</v>
      </c>
      <c r="BS37" s="215" t="s">
        <v>4</v>
      </c>
      <c r="BT37" s="245" t="s">
        <v>4</v>
      </c>
      <c r="BU37" s="215" t="s">
        <v>4</v>
      </c>
      <c r="BV37" s="246" t="s">
        <v>4</v>
      </c>
      <c r="BW37" s="237" t="s">
        <v>4</v>
      </c>
      <c r="BX37" s="237" t="s">
        <v>4</v>
      </c>
      <c r="BY37" s="216" t="s">
        <v>4</v>
      </c>
      <c r="BZ37" s="215" t="s">
        <v>4</v>
      </c>
      <c r="CA37" s="246" t="s">
        <v>4</v>
      </c>
      <c r="CB37" s="237" t="s">
        <v>4</v>
      </c>
      <c r="CC37" s="237" t="s">
        <v>4</v>
      </c>
      <c r="CD37" s="216" t="s">
        <v>4</v>
      </c>
      <c r="CE37" s="222" t="s">
        <v>4</v>
      </c>
      <c r="CF37" s="246" t="s">
        <v>4</v>
      </c>
      <c r="CG37" s="237" t="s">
        <v>4</v>
      </c>
      <c r="CH37" s="237" t="s">
        <v>4</v>
      </c>
      <c r="CI37" s="216" t="s">
        <v>4</v>
      </c>
      <c r="CJ37" s="213" t="s">
        <v>4</v>
      </c>
      <c r="CK37" s="246" t="s">
        <v>4</v>
      </c>
      <c r="CL37" s="237" t="s">
        <v>4</v>
      </c>
      <c r="CM37" s="237" t="s">
        <v>4</v>
      </c>
      <c r="CN37" s="216" t="s">
        <v>4</v>
      </c>
      <c r="CO37" s="222" t="s">
        <v>4</v>
      </c>
      <c r="CP37" s="246" t="s">
        <v>4</v>
      </c>
      <c r="CQ37" s="237" t="s">
        <v>4</v>
      </c>
      <c r="CR37" s="237" t="s">
        <v>4</v>
      </c>
      <c r="CS37" s="216" t="s">
        <v>4</v>
      </c>
      <c r="CT37" s="212" t="s">
        <v>4</v>
      </c>
      <c r="CU37" s="246" t="s">
        <v>4</v>
      </c>
      <c r="CV37" s="237" t="s">
        <v>4</v>
      </c>
      <c r="CW37" s="237" t="s">
        <v>4</v>
      </c>
      <c r="CX37" s="216" t="s">
        <v>4</v>
      </c>
      <c r="CY37" s="189" t="s">
        <v>4</v>
      </c>
    </row>
    <row r="38" spans="1:104" ht="30" customHeight="1" x14ac:dyDescent="0.25">
      <c r="A38" s="186">
        <v>35</v>
      </c>
      <c r="B38" s="181"/>
      <c r="C38" s="195" t="s">
        <v>1237</v>
      </c>
      <c r="D38" s="214" t="s">
        <v>22</v>
      </c>
      <c r="E38" s="231" t="s">
        <v>1360</v>
      </c>
      <c r="F38" s="212" t="s">
        <v>653</v>
      </c>
      <c r="G38" s="232">
        <v>9829035256</v>
      </c>
      <c r="H38" s="218" t="s">
        <v>654</v>
      </c>
      <c r="I38" s="214" t="s">
        <v>22</v>
      </c>
      <c r="J38" s="231" t="s">
        <v>1335</v>
      </c>
      <c r="K38" s="212" t="s">
        <v>655</v>
      </c>
      <c r="L38" s="232">
        <v>9425154914</v>
      </c>
      <c r="M38" s="212" t="s">
        <v>422</v>
      </c>
      <c r="N38" s="214" t="s">
        <v>22</v>
      </c>
      <c r="O38" s="231" t="s">
        <v>1441</v>
      </c>
      <c r="P38" s="212" t="s">
        <v>656</v>
      </c>
      <c r="Q38" s="232">
        <v>9829010593</v>
      </c>
      <c r="R38" s="212" t="s">
        <v>657</v>
      </c>
      <c r="S38" s="214" t="s">
        <v>22</v>
      </c>
      <c r="T38" s="231" t="s">
        <v>1470</v>
      </c>
      <c r="U38" s="212" t="s">
        <v>658</v>
      </c>
      <c r="V38" s="232">
        <v>9314506191</v>
      </c>
      <c r="W38" s="212" t="s">
        <v>659</v>
      </c>
      <c r="X38" s="217" t="s">
        <v>22</v>
      </c>
      <c r="Y38" s="221" t="s">
        <v>1506</v>
      </c>
      <c r="Z38" s="212" t="s">
        <v>660</v>
      </c>
      <c r="AA38" s="213">
        <v>9829017765</v>
      </c>
      <c r="AB38" s="215" t="s">
        <v>661</v>
      </c>
      <c r="AC38" s="217" t="s">
        <v>22</v>
      </c>
      <c r="AD38" s="221" t="s">
        <v>1544</v>
      </c>
      <c r="AE38" s="212" t="s">
        <v>662</v>
      </c>
      <c r="AF38" s="213">
        <v>9828012935</v>
      </c>
      <c r="AG38" s="223" t="s">
        <v>99</v>
      </c>
      <c r="AH38" s="214" t="s">
        <v>22</v>
      </c>
      <c r="AI38" s="221" t="s">
        <v>1567</v>
      </c>
      <c r="AJ38" s="212" t="s">
        <v>663</v>
      </c>
      <c r="AK38" s="260" t="s">
        <v>4</v>
      </c>
      <c r="AL38" s="196" t="s">
        <v>4</v>
      </c>
      <c r="AM38" s="246" t="s">
        <v>4</v>
      </c>
      <c r="AN38" s="215" t="s">
        <v>4</v>
      </c>
      <c r="AO38" s="215" t="s">
        <v>4</v>
      </c>
      <c r="AP38" s="215" t="s">
        <v>4</v>
      </c>
      <c r="AQ38" s="218" t="s">
        <v>4</v>
      </c>
      <c r="AR38" s="246" t="s">
        <v>4</v>
      </c>
      <c r="AS38" s="215" t="s">
        <v>4</v>
      </c>
      <c r="AT38" s="215" t="s">
        <v>4</v>
      </c>
      <c r="AU38" s="215" t="s">
        <v>4</v>
      </c>
      <c r="AV38" s="223" t="s">
        <v>4</v>
      </c>
      <c r="AW38" s="246" t="s">
        <v>4</v>
      </c>
      <c r="AX38" s="215" t="s">
        <v>4</v>
      </c>
      <c r="AY38" s="215" t="s">
        <v>4</v>
      </c>
      <c r="AZ38" s="215" t="s">
        <v>4</v>
      </c>
      <c r="BA38" s="215" t="s">
        <v>4</v>
      </c>
      <c r="BB38" s="246" t="s">
        <v>4</v>
      </c>
      <c r="BC38" s="215" t="s">
        <v>4</v>
      </c>
      <c r="BD38" s="215" t="s">
        <v>4</v>
      </c>
      <c r="BE38" s="215" t="s">
        <v>4</v>
      </c>
      <c r="BF38" s="212" t="s">
        <v>4</v>
      </c>
      <c r="BG38" s="215" t="s">
        <v>4</v>
      </c>
      <c r="BH38" s="215" t="s">
        <v>4</v>
      </c>
      <c r="BI38" s="215" t="s">
        <v>4</v>
      </c>
      <c r="BJ38" s="215" t="s">
        <v>4</v>
      </c>
      <c r="BK38" s="223" t="s">
        <v>4</v>
      </c>
      <c r="BL38" s="215" t="s">
        <v>4</v>
      </c>
      <c r="BM38" s="215" t="s">
        <v>4</v>
      </c>
      <c r="BN38" s="215" t="s">
        <v>4</v>
      </c>
      <c r="BO38" s="215" t="s">
        <v>4</v>
      </c>
      <c r="BP38" s="215" t="s">
        <v>4</v>
      </c>
      <c r="BQ38" s="245" t="s">
        <v>4</v>
      </c>
      <c r="BR38" s="215" t="s">
        <v>4</v>
      </c>
      <c r="BS38" s="215" t="s">
        <v>4</v>
      </c>
      <c r="BT38" s="245" t="s">
        <v>4</v>
      </c>
      <c r="BU38" s="215" t="s">
        <v>4</v>
      </c>
      <c r="BV38" s="246" t="s">
        <v>4</v>
      </c>
      <c r="BW38" s="237" t="s">
        <v>4</v>
      </c>
      <c r="BX38" s="237" t="s">
        <v>4</v>
      </c>
      <c r="BY38" s="216" t="s">
        <v>4</v>
      </c>
      <c r="BZ38" s="215" t="s">
        <v>4</v>
      </c>
      <c r="CA38" s="246" t="s">
        <v>4</v>
      </c>
      <c r="CB38" s="237" t="s">
        <v>4</v>
      </c>
      <c r="CC38" s="237" t="s">
        <v>4</v>
      </c>
      <c r="CD38" s="216" t="s">
        <v>4</v>
      </c>
      <c r="CE38" s="222" t="s">
        <v>4</v>
      </c>
      <c r="CF38" s="246" t="s">
        <v>4</v>
      </c>
      <c r="CG38" s="237" t="s">
        <v>4</v>
      </c>
      <c r="CH38" s="237" t="s">
        <v>4</v>
      </c>
      <c r="CI38" s="216" t="s">
        <v>4</v>
      </c>
      <c r="CJ38" s="213" t="s">
        <v>4</v>
      </c>
      <c r="CK38" s="246" t="s">
        <v>4</v>
      </c>
      <c r="CL38" s="237" t="s">
        <v>4</v>
      </c>
      <c r="CM38" s="237" t="s">
        <v>4</v>
      </c>
      <c r="CN38" s="216" t="s">
        <v>4</v>
      </c>
      <c r="CO38" s="222" t="s">
        <v>4</v>
      </c>
      <c r="CP38" s="246" t="s">
        <v>4</v>
      </c>
      <c r="CQ38" s="237" t="s">
        <v>4</v>
      </c>
      <c r="CR38" s="237" t="s">
        <v>4</v>
      </c>
      <c r="CS38" s="216" t="s">
        <v>4</v>
      </c>
      <c r="CT38" s="212" t="s">
        <v>4</v>
      </c>
      <c r="CU38" s="246" t="s">
        <v>4</v>
      </c>
      <c r="CV38" s="237" t="s">
        <v>4</v>
      </c>
      <c r="CW38" s="237" t="s">
        <v>4</v>
      </c>
      <c r="CX38" s="216" t="s">
        <v>4</v>
      </c>
      <c r="CY38" s="189" t="s">
        <v>4</v>
      </c>
    </row>
    <row r="39" spans="1:104" ht="30" customHeight="1" x14ac:dyDescent="0.25">
      <c r="A39" s="186">
        <v>36</v>
      </c>
      <c r="B39" s="181"/>
      <c r="C39" s="195" t="s">
        <v>1268</v>
      </c>
      <c r="D39" s="214" t="s">
        <v>698</v>
      </c>
      <c r="E39" s="221" t="s">
        <v>1361</v>
      </c>
      <c r="F39" s="212" t="s">
        <v>1384</v>
      </c>
      <c r="G39" s="213">
        <v>9835080621</v>
      </c>
      <c r="H39" s="218" t="s">
        <v>551</v>
      </c>
      <c r="I39" s="214" t="s">
        <v>699</v>
      </c>
      <c r="J39" s="221" t="s">
        <v>1407</v>
      </c>
      <c r="K39" s="212" t="s">
        <v>700</v>
      </c>
      <c r="L39" s="213">
        <v>9334055071</v>
      </c>
      <c r="M39" s="261" t="s">
        <v>701</v>
      </c>
      <c r="N39" s="214" t="s">
        <v>21</v>
      </c>
      <c r="O39" s="221" t="s">
        <v>1442</v>
      </c>
      <c r="P39" s="212" t="s">
        <v>702</v>
      </c>
      <c r="Q39" s="212">
        <v>9831051611</v>
      </c>
      <c r="R39" s="261" t="s">
        <v>703</v>
      </c>
      <c r="S39" s="214" t="s">
        <v>704</v>
      </c>
      <c r="T39" s="221" t="s">
        <v>1471</v>
      </c>
      <c r="U39" s="212" t="s">
        <v>705</v>
      </c>
      <c r="V39" s="212">
        <v>9835275349</v>
      </c>
      <c r="W39" s="212" t="s">
        <v>706</v>
      </c>
      <c r="X39" s="217" t="s">
        <v>704</v>
      </c>
      <c r="Y39" s="221" t="s">
        <v>1507</v>
      </c>
      <c r="Z39" s="212" t="s">
        <v>707</v>
      </c>
      <c r="AA39" s="212">
        <v>9431381732</v>
      </c>
      <c r="AB39" s="215" t="s">
        <v>708</v>
      </c>
      <c r="AC39" s="217" t="s">
        <v>709</v>
      </c>
      <c r="AD39" s="221" t="s">
        <v>1545</v>
      </c>
      <c r="AE39" s="212" t="s">
        <v>710</v>
      </c>
      <c r="AF39" s="212">
        <v>9431238519</v>
      </c>
      <c r="AG39" s="223" t="s">
        <v>711</v>
      </c>
      <c r="AH39" s="214" t="s">
        <v>709</v>
      </c>
      <c r="AI39" s="221" t="s">
        <v>1568</v>
      </c>
      <c r="AJ39" s="212" t="s">
        <v>712</v>
      </c>
      <c r="AK39" s="212">
        <v>9830255500</v>
      </c>
      <c r="AL39" s="215" t="s">
        <v>713</v>
      </c>
      <c r="AM39" s="214" t="s">
        <v>709</v>
      </c>
      <c r="AN39" s="221" t="s">
        <v>1596</v>
      </c>
      <c r="AO39" s="212" t="s">
        <v>714</v>
      </c>
      <c r="AP39" s="212">
        <v>9431104168</v>
      </c>
      <c r="AQ39" s="218" t="s">
        <v>118</v>
      </c>
      <c r="AR39" s="214" t="s">
        <v>709</v>
      </c>
      <c r="AS39" s="221" t="s">
        <v>715</v>
      </c>
      <c r="AT39" s="212" t="s">
        <v>716</v>
      </c>
      <c r="AU39" s="212" t="s">
        <v>717</v>
      </c>
      <c r="AV39" s="223" t="s">
        <v>718</v>
      </c>
      <c r="AW39" s="214" t="s">
        <v>709</v>
      </c>
      <c r="AX39" s="221" t="s">
        <v>1642</v>
      </c>
      <c r="AY39" s="212" t="s">
        <v>719</v>
      </c>
      <c r="AZ39" s="212">
        <v>9864062507</v>
      </c>
      <c r="BA39" s="215" t="s">
        <v>239</v>
      </c>
      <c r="BB39" s="214" t="s">
        <v>4</v>
      </c>
      <c r="BC39" s="215" t="s">
        <v>4</v>
      </c>
      <c r="BD39" s="215" t="s">
        <v>4</v>
      </c>
      <c r="BE39" s="215" t="s">
        <v>4</v>
      </c>
      <c r="BF39" s="212" t="s">
        <v>4</v>
      </c>
      <c r="BG39" s="215" t="s">
        <v>4</v>
      </c>
      <c r="BH39" s="215" t="s">
        <v>4</v>
      </c>
      <c r="BI39" s="215" t="s">
        <v>4</v>
      </c>
      <c r="BJ39" s="215" t="s">
        <v>4</v>
      </c>
      <c r="BK39" s="223" t="s">
        <v>4</v>
      </c>
      <c r="BL39" s="215" t="s">
        <v>4</v>
      </c>
      <c r="BM39" s="215" t="s">
        <v>4</v>
      </c>
      <c r="BN39" s="215" t="s">
        <v>4</v>
      </c>
      <c r="BO39" s="215" t="s">
        <v>4</v>
      </c>
      <c r="BP39" s="215" t="s">
        <v>4</v>
      </c>
      <c r="BQ39" s="245" t="s">
        <v>4</v>
      </c>
      <c r="BR39" s="245" t="s">
        <v>4</v>
      </c>
      <c r="BS39" s="245" t="s">
        <v>4</v>
      </c>
      <c r="BT39" s="245" t="s">
        <v>4</v>
      </c>
      <c r="BU39" s="215" t="s">
        <v>4</v>
      </c>
      <c r="BV39" s="262" t="s">
        <v>4</v>
      </c>
      <c r="BW39" s="262" t="s">
        <v>4</v>
      </c>
      <c r="BX39" s="262" t="s">
        <v>4</v>
      </c>
      <c r="BY39" s="262" t="s">
        <v>4</v>
      </c>
      <c r="BZ39" s="215" t="s">
        <v>4</v>
      </c>
      <c r="CA39" s="262" t="s">
        <v>4</v>
      </c>
      <c r="CB39" s="262" t="s">
        <v>4</v>
      </c>
      <c r="CC39" s="262" t="s">
        <v>4</v>
      </c>
      <c r="CD39" s="262" t="s">
        <v>4</v>
      </c>
      <c r="CE39" s="222" t="s">
        <v>4</v>
      </c>
      <c r="CF39" s="262" t="s">
        <v>4</v>
      </c>
      <c r="CG39" s="262" t="s">
        <v>4</v>
      </c>
      <c r="CH39" s="262" t="s">
        <v>4</v>
      </c>
      <c r="CI39" s="262" t="s">
        <v>4</v>
      </c>
      <c r="CJ39" s="213" t="s">
        <v>4</v>
      </c>
      <c r="CK39" s="262" t="s">
        <v>4</v>
      </c>
      <c r="CL39" s="262" t="s">
        <v>4</v>
      </c>
      <c r="CM39" s="262" t="s">
        <v>4</v>
      </c>
      <c r="CN39" s="262" t="s">
        <v>4</v>
      </c>
      <c r="CO39" s="222" t="s">
        <v>4</v>
      </c>
      <c r="CP39" s="262" t="s">
        <v>4</v>
      </c>
      <c r="CQ39" s="262" t="s">
        <v>4</v>
      </c>
      <c r="CR39" s="262" t="s">
        <v>4</v>
      </c>
      <c r="CS39" s="262" t="s">
        <v>4</v>
      </c>
      <c r="CT39" s="212" t="s">
        <v>4</v>
      </c>
      <c r="CU39" s="262" t="s">
        <v>4</v>
      </c>
      <c r="CV39" s="262" t="s">
        <v>4</v>
      </c>
      <c r="CW39" s="262" t="s">
        <v>4</v>
      </c>
      <c r="CX39" s="262" t="s">
        <v>4</v>
      </c>
      <c r="CY39" s="262" t="s">
        <v>4</v>
      </c>
      <c r="CZ39" s="192"/>
    </row>
    <row r="40" spans="1:104" ht="30" customHeight="1" x14ac:dyDescent="0.25">
      <c r="A40" s="186">
        <v>37</v>
      </c>
      <c r="B40" s="181"/>
      <c r="C40" s="195" t="s">
        <v>1767</v>
      </c>
      <c r="D40" s="214" t="s">
        <v>15</v>
      </c>
      <c r="E40" s="221" t="s">
        <v>1337</v>
      </c>
      <c r="F40" s="212" t="s">
        <v>355</v>
      </c>
      <c r="G40" s="213">
        <v>9830026457</v>
      </c>
      <c r="H40" s="218" t="s">
        <v>297</v>
      </c>
      <c r="I40" s="214" t="s">
        <v>15</v>
      </c>
      <c r="J40" s="254" t="s">
        <v>1408</v>
      </c>
      <c r="K40" s="212" t="s">
        <v>262</v>
      </c>
      <c r="L40" s="229" t="s">
        <v>720</v>
      </c>
      <c r="M40" s="212" t="s">
        <v>721</v>
      </c>
      <c r="N40" s="214" t="s">
        <v>15</v>
      </c>
      <c r="O40" s="219" t="s">
        <v>1300</v>
      </c>
      <c r="P40" s="212" t="s">
        <v>273</v>
      </c>
      <c r="Q40" s="226">
        <v>9433207785</v>
      </c>
      <c r="R40" s="226" t="s">
        <v>75</v>
      </c>
      <c r="S40" s="214" t="s">
        <v>15</v>
      </c>
      <c r="T40" s="219" t="s">
        <v>1472</v>
      </c>
      <c r="U40" s="212" t="s">
        <v>722</v>
      </c>
      <c r="V40" s="212">
        <v>9431191983</v>
      </c>
      <c r="W40" s="212" t="s">
        <v>723</v>
      </c>
      <c r="X40" s="217" t="s">
        <v>15</v>
      </c>
      <c r="Y40" s="221" t="s">
        <v>1508</v>
      </c>
      <c r="Z40" s="212" t="s">
        <v>724</v>
      </c>
      <c r="AA40" s="226">
        <v>9431173567</v>
      </c>
      <c r="AB40" s="215" t="s">
        <v>725</v>
      </c>
      <c r="AC40" s="217" t="s">
        <v>15</v>
      </c>
      <c r="AD40" s="221" t="s">
        <v>1546</v>
      </c>
      <c r="AE40" s="212" t="s">
        <v>726</v>
      </c>
      <c r="AF40" s="212" t="s">
        <v>727</v>
      </c>
      <c r="AG40" s="223" t="s">
        <v>728</v>
      </c>
      <c r="AH40" s="214" t="s">
        <v>15</v>
      </c>
      <c r="AI40" s="221" t="s">
        <v>1394</v>
      </c>
      <c r="AJ40" s="212" t="s">
        <v>334</v>
      </c>
      <c r="AK40" s="212" t="s">
        <v>335</v>
      </c>
      <c r="AL40" s="215" t="s">
        <v>90</v>
      </c>
      <c r="AM40" s="214" t="s">
        <v>15</v>
      </c>
      <c r="AN40" s="221" t="s">
        <v>1386</v>
      </c>
      <c r="AO40" s="212" t="s">
        <v>729</v>
      </c>
      <c r="AP40" s="212">
        <v>9864061353</v>
      </c>
      <c r="AQ40" s="218" t="s">
        <v>730</v>
      </c>
      <c r="AR40" s="214" t="s">
        <v>15</v>
      </c>
      <c r="AS40" s="221" t="s">
        <v>1453</v>
      </c>
      <c r="AT40" s="212" t="s">
        <v>731</v>
      </c>
      <c r="AU40" s="229" t="s">
        <v>732</v>
      </c>
      <c r="AV40" s="223" t="s">
        <v>733</v>
      </c>
      <c r="AW40" s="214" t="s">
        <v>15</v>
      </c>
      <c r="AX40" s="230" t="s">
        <v>1582</v>
      </c>
      <c r="AY40" s="212" t="s">
        <v>734</v>
      </c>
      <c r="AZ40" s="212">
        <v>9437071007</v>
      </c>
      <c r="BA40" s="215" t="s">
        <v>735</v>
      </c>
      <c r="BB40" s="214" t="s">
        <v>15</v>
      </c>
      <c r="BC40" s="221" t="s">
        <v>1525</v>
      </c>
      <c r="BD40" s="212" t="s">
        <v>736</v>
      </c>
      <c r="BE40" s="232">
        <v>9437061774</v>
      </c>
      <c r="BF40" s="212" t="s">
        <v>737</v>
      </c>
      <c r="BG40" s="217" t="s">
        <v>15</v>
      </c>
      <c r="BH40" s="221" t="s">
        <v>1346</v>
      </c>
      <c r="BI40" s="212" t="s">
        <v>738</v>
      </c>
      <c r="BJ40" s="232">
        <v>9864527627</v>
      </c>
      <c r="BK40" s="223" t="s">
        <v>121</v>
      </c>
      <c r="BL40" s="217" t="s">
        <v>15</v>
      </c>
      <c r="BM40" s="221" t="s">
        <v>1689</v>
      </c>
      <c r="BN40" s="212" t="s">
        <v>739</v>
      </c>
      <c r="BO40" s="232" t="s">
        <v>740</v>
      </c>
      <c r="BP40" s="215" t="s">
        <v>741</v>
      </c>
      <c r="BQ40" s="217" t="s">
        <v>15</v>
      </c>
      <c r="BR40" s="231" t="s">
        <v>1421</v>
      </c>
      <c r="BS40" s="212" t="s">
        <v>742</v>
      </c>
      <c r="BT40" s="232" t="s">
        <v>472</v>
      </c>
      <c r="BU40" s="215" t="s">
        <v>743</v>
      </c>
      <c r="BV40" s="217" t="s">
        <v>15</v>
      </c>
      <c r="BW40" s="231" t="s">
        <v>1454</v>
      </c>
      <c r="BX40" s="212" t="s">
        <v>744</v>
      </c>
      <c r="BY40" s="232">
        <v>9431104106</v>
      </c>
      <c r="BZ40" s="215" t="s">
        <v>745</v>
      </c>
      <c r="CA40" s="217" t="s">
        <v>15</v>
      </c>
      <c r="CB40" s="231" t="s">
        <v>1584</v>
      </c>
      <c r="CC40" s="212" t="s">
        <v>746</v>
      </c>
      <c r="CD40" s="232">
        <v>9831048516</v>
      </c>
      <c r="CE40" s="222" t="s">
        <v>747</v>
      </c>
      <c r="CF40" s="217" t="s">
        <v>15</v>
      </c>
      <c r="CG40" s="231" t="s">
        <v>1636</v>
      </c>
      <c r="CH40" s="212" t="s">
        <v>748</v>
      </c>
      <c r="CI40" s="232" t="s">
        <v>485</v>
      </c>
      <c r="CJ40" s="213" t="s">
        <v>234</v>
      </c>
      <c r="CK40" s="217" t="s">
        <v>15</v>
      </c>
      <c r="CL40" s="231" t="s">
        <v>1530</v>
      </c>
      <c r="CM40" s="212" t="s">
        <v>749</v>
      </c>
      <c r="CN40" s="232">
        <v>9864045091</v>
      </c>
      <c r="CO40" s="222" t="s">
        <v>73</v>
      </c>
      <c r="CP40" s="262" t="s">
        <v>4</v>
      </c>
      <c r="CQ40" s="262" t="s">
        <v>4</v>
      </c>
      <c r="CR40" s="262" t="s">
        <v>4</v>
      </c>
      <c r="CS40" s="262" t="s">
        <v>4</v>
      </c>
      <c r="CT40" s="212" t="s">
        <v>4</v>
      </c>
      <c r="CU40" s="262" t="s">
        <v>4</v>
      </c>
      <c r="CV40" s="262" t="s">
        <v>4</v>
      </c>
      <c r="CW40" s="262" t="s">
        <v>4</v>
      </c>
      <c r="CX40" s="262" t="s">
        <v>4</v>
      </c>
      <c r="CY40" s="262" t="s">
        <v>4</v>
      </c>
    </row>
    <row r="41" spans="1:104" ht="30" customHeight="1" x14ac:dyDescent="0.25">
      <c r="A41" s="186">
        <v>38</v>
      </c>
      <c r="B41" s="181"/>
      <c r="C41" s="195" t="s">
        <v>1768</v>
      </c>
      <c r="D41" s="214" t="s">
        <v>15</v>
      </c>
      <c r="E41" s="221" t="s">
        <v>1362</v>
      </c>
      <c r="F41" s="212" t="s">
        <v>750</v>
      </c>
      <c r="G41" s="213">
        <v>9939595359</v>
      </c>
      <c r="H41" s="218" t="s">
        <v>751</v>
      </c>
      <c r="I41" s="214" t="s">
        <v>15</v>
      </c>
      <c r="J41" s="221" t="s">
        <v>1409</v>
      </c>
      <c r="K41" s="212" t="s">
        <v>752</v>
      </c>
      <c r="L41" s="213">
        <v>9798993600</v>
      </c>
      <c r="M41" s="212" t="s">
        <v>753</v>
      </c>
      <c r="N41" s="214" t="s">
        <v>15</v>
      </c>
      <c r="O41" s="221" t="s">
        <v>754</v>
      </c>
      <c r="P41" s="263" t="s">
        <v>4</v>
      </c>
      <c r="Q41" s="263" t="s">
        <v>4</v>
      </c>
      <c r="R41" s="264" t="s">
        <v>4</v>
      </c>
      <c r="S41" s="214" t="s">
        <v>15</v>
      </c>
      <c r="T41" s="221" t="s">
        <v>1473</v>
      </c>
      <c r="U41" s="212" t="s">
        <v>755</v>
      </c>
      <c r="V41" s="260" t="s">
        <v>756</v>
      </c>
      <c r="W41" s="212" t="s">
        <v>757</v>
      </c>
      <c r="X41" s="217" t="s">
        <v>15</v>
      </c>
      <c r="Y41" s="221" t="s">
        <v>1509</v>
      </c>
      <c r="Z41" s="212" t="s">
        <v>758</v>
      </c>
      <c r="AA41" s="213" t="s">
        <v>759</v>
      </c>
      <c r="AB41" s="215" t="s">
        <v>760</v>
      </c>
      <c r="AC41" s="217" t="s">
        <v>15</v>
      </c>
      <c r="AD41" s="221" t="s">
        <v>1547</v>
      </c>
      <c r="AE41" s="212" t="s">
        <v>761</v>
      </c>
      <c r="AF41" s="213">
        <v>9437128569</v>
      </c>
      <c r="AG41" s="223" t="s">
        <v>762</v>
      </c>
      <c r="AH41" s="214" t="s">
        <v>15</v>
      </c>
      <c r="AI41" s="221" t="s">
        <v>1569</v>
      </c>
      <c r="AJ41" s="212" t="s">
        <v>763</v>
      </c>
      <c r="AK41" s="213">
        <v>9431003147</v>
      </c>
      <c r="AL41" s="215" t="s">
        <v>764</v>
      </c>
      <c r="AM41" s="214" t="s">
        <v>15</v>
      </c>
      <c r="AN41" s="221" t="s">
        <v>1597</v>
      </c>
      <c r="AO41" s="212" t="s">
        <v>765</v>
      </c>
      <c r="AP41" s="213">
        <v>9431350745</v>
      </c>
      <c r="AQ41" s="218" t="s">
        <v>766</v>
      </c>
      <c r="AR41" s="214" t="s">
        <v>15</v>
      </c>
      <c r="AS41" s="221" t="s">
        <v>1620</v>
      </c>
      <c r="AT41" s="212" t="s">
        <v>767</v>
      </c>
      <c r="AU41" s="213" t="s">
        <v>768</v>
      </c>
      <c r="AV41" s="223" t="s">
        <v>769</v>
      </c>
      <c r="AW41" s="214" t="s">
        <v>15</v>
      </c>
      <c r="AX41" s="221" t="s">
        <v>1643</v>
      </c>
      <c r="AY41" s="212" t="s">
        <v>770</v>
      </c>
      <c r="AZ41" s="213">
        <v>9830688293</v>
      </c>
      <c r="BA41" s="215" t="s">
        <v>771</v>
      </c>
      <c r="BB41" s="214" t="s">
        <v>15</v>
      </c>
      <c r="BC41" s="221" t="s">
        <v>1659</v>
      </c>
      <c r="BD41" s="212" t="s">
        <v>772</v>
      </c>
      <c r="BE41" s="213" t="s">
        <v>773</v>
      </c>
      <c r="BF41" s="212" t="s">
        <v>774</v>
      </c>
      <c r="BG41" s="217" t="s">
        <v>15</v>
      </c>
      <c r="BH41" s="221" t="s">
        <v>1675</v>
      </c>
      <c r="BI41" s="212" t="s">
        <v>775</v>
      </c>
      <c r="BJ41" s="213">
        <v>9431113964</v>
      </c>
      <c r="BK41" s="223" t="s">
        <v>776</v>
      </c>
      <c r="BL41" s="217" t="s">
        <v>15</v>
      </c>
      <c r="BM41" s="221" t="s">
        <v>1690</v>
      </c>
      <c r="BN41" s="212" t="s">
        <v>777</v>
      </c>
      <c r="BO41" s="213" t="s">
        <v>778</v>
      </c>
      <c r="BP41" s="215" t="s">
        <v>779</v>
      </c>
      <c r="BQ41" s="217" t="s">
        <v>15</v>
      </c>
      <c r="BR41" s="221" t="s">
        <v>1699</v>
      </c>
      <c r="BS41" s="212" t="s">
        <v>780</v>
      </c>
      <c r="BT41" s="213" t="s">
        <v>781</v>
      </c>
      <c r="BU41" s="215" t="s">
        <v>782</v>
      </c>
      <c r="BV41" s="217" t="s">
        <v>15</v>
      </c>
      <c r="BW41" s="221" t="s">
        <v>1708</v>
      </c>
      <c r="BX41" s="212" t="s">
        <v>783</v>
      </c>
      <c r="BY41" s="213" t="s">
        <v>784</v>
      </c>
      <c r="BZ41" s="215" t="s">
        <v>785</v>
      </c>
      <c r="CA41" s="217" t="s">
        <v>15</v>
      </c>
      <c r="CB41" s="221" t="s">
        <v>1302</v>
      </c>
      <c r="CC41" s="212" t="s">
        <v>786</v>
      </c>
      <c r="CD41" s="213">
        <v>8910211424</v>
      </c>
      <c r="CE41" s="222" t="s">
        <v>85</v>
      </c>
      <c r="CF41" s="217" t="s">
        <v>15</v>
      </c>
      <c r="CG41" s="221" t="s">
        <v>1724</v>
      </c>
      <c r="CH41" s="212" t="s">
        <v>787</v>
      </c>
      <c r="CI41" s="213" t="s">
        <v>788</v>
      </c>
      <c r="CJ41" s="213" t="s">
        <v>789</v>
      </c>
      <c r="CK41" s="217" t="s">
        <v>15</v>
      </c>
      <c r="CL41" s="221" t="s">
        <v>1732</v>
      </c>
      <c r="CM41" s="212" t="s">
        <v>790</v>
      </c>
      <c r="CN41" s="213">
        <v>9861088921</v>
      </c>
      <c r="CO41" s="222" t="s">
        <v>791</v>
      </c>
      <c r="CP41" s="217" t="s">
        <v>15</v>
      </c>
      <c r="CQ41" s="221" t="s">
        <v>1738</v>
      </c>
      <c r="CR41" s="212" t="s">
        <v>792</v>
      </c>
      <c r="CS41" s="213">
        <v>9431815785</v>
      </c>
      <c r="CT41" s="212" t="s">
        <v>793</v>
      </c>
      <c r="CU41" s="217" t="s">
        <v>15</v>
      </c>
      <c r="CV41" s="221" t="s">
        <v>1746</v>
      </c>
      <c r="CW41" s="212" t="s">
        <v>794</v>
      </c>
      <c r="CX41" s="213">
        <v>9431149190</v>
      </c>
      <c r="CY41" s="212" t="s">
        <v>795</v>
      </c>
    </row>
    <row r="42" spans="1:104" ht="30" customHeight="1" x14ac:dyDescent="0.25">
      <c r="A42" s="186">
        <v>39</v>
      </c>
      <c r="B42" s="181"/>
      <c r="C42" s="195" t="s">
        <v>1769</v>
      </c>
      <c r="D42" s="214" t="s">
        <v>15</v>
      </c>
      <c r="E42" s="221" t="s">
        <v>1363</v>
      </c>
      <c r="F42" s="212" t="s">
        <v>1383</v>
      </c>
      <c r="G42" s="213">
        <v>9830037262</v>
      </c>
      <c r="H42" s="218" t="s">
        <v>796</v>
      </c>
      <c r="I42" s="214" t="s">
        <v>15</v>
      </c>
      <c r="J42" s="221" t="s">
        <v>1410</v>
      </c>
      <c r="K42" s="212" t="s">
        <v>797</v>
      </c>
      <c r="L42" s="213">
        <v>9334700483</v>
      </c>
      <c r="M42" s="212" t="s">
        <v>798</v>
      </c>
      <c r="N42" s="214" t="s">
        <v>15</v>
      </c>
      <c r="O42" s="221" t="s">
        <v>1443</v>
      </c>
      <c r="P42" s="212" t="s">
        <v>799</v>
      </c>
      <c r="Q42" s="213">
        <v>9437031428</v>
      </c>
      <c r="R42" s="223" t="s">
        <v>800</v>
      </c>
      <c r="S42" s="214" t="s">
        <v>15</v>
      </c>
      <c r="T42" s="221" t="s">
        <v>1474</v>
      </c>
      <c r="U42" s="212" t="s">
        <v>801</v>
      </c>
      <c r="V42" s="213">
        <v>9798930201</v>
      </c>
      <c r="W42" s="212" t="s">
        <v>802</v>
      </c>
      <c r="X42" s="217" t="s">
        <v>15</v>
      </c>
      <c r="Y42" s="221" t="s">
        <v>1510</v>
      </c>
      <c r="Z42" s="212" t="s">
        <v>803</v>
      </c>
      <c r="AA42" s="213">
        <v>9835081820</v>
      </c>
      <c r="AB42" s="215" t="s">
        <v>804</v>
      </c>
      <c r="AC42" s="217" t="s">
        <v>15</v>
      </c>
      <c r="AD42" s="221" t="s">
        <v>1548</v>
      </c>
      <c r="AE42" s="212" t="s">
        <v>805</v>
      </c>
      <c r="AF42" s="213">
        <v>9437036343</v>
      </c>
      <c r="AG42" s="223" t="s">
        <v>125</v>
      </c>
      <c r="AH42" s="214" t="s">
        <v>15</v>
      </c>
      <c r="AI42" s="265" t="s">
        <v>1570</v>
      </c>
      <c r="AJ42" s="212" t="s">
        <v>806</v>
      </c>
      <c r="AK42" s="213">
        <v>9836006096</v>
      </c>
      <c r="AL42" s="215" t="s">
        <v>807</v>
      </c>
      <c r="AM42" s="214" t="s">
        <v>15</v>
      </c>
      <c r="AN42" s="265" t="s">
        <v>1598</v>
      </c>
      <c r="AO42" s="212" t="s">
        <v>808</v>
      </c>
      <c r="AP42" s="213">
        <v>9835507695</v>
      </c>
      <c r="AQ42" s="218" t="s">
        <v>809</v>
      </c>
      <c r="AR42" s="214" t="s">
        <v>15</v>
      </c>
      <c r="AS42" s="221" t="s">
        <v>1621</v>
      </c>
      <c r="AT42" s="212" t="s">
        <v>1792</v>
      </c>
      <c r="AU42" s="213">
        <v>7978617120</v>
      </c>
      <c r="AV42" s="223" t="s">
        <v>1789</v>
      </c>
      <c r="AW42" s="214" t="s">
        <v>4</v>
      </c>
      <c r="AX42" s="215" t="s">
        <v>4</v>
      </c>
      <c r="AY42" s="215" t="s">
        <v>4</v>
      </c>
      <c r="AZ42" s="215" t="s">
        <v>4</v>
      </c>
      <c r="BA42" s="215" t="s">
        <v>4</v>
      </c>
      <c r="BB42" s="214" t="s">
        <v>4</v>
      </c>
      <c r="BC42" s="215" t="s">
        <v>4</v>
      </c>
      <c r="BD42" s="215" t="s">
        <v>4</v>
      </c>
      <c r="BE42" s="215" t="s">
        <v>4</v>
      </c>
      <c r="BF42" s="212" t="s">
        <v>4</v>
      </c>
      <c r="BG42" s="215" t="s">
        <v>4</v>
      </c>
      <c r="BH42" s="215" t="s">
        <v>4</v>
      </c>
      <c r="BI42" s="215" t="s">
        <v>4</v>
      </c>
      <c r="BJ42" s="215" t="s">
        <v>4</v>
      </c>
      <c r="BK42" s="223" t="s">
        <v>4</v>
      </c>
      <c r="BL42" s="215" t="s">
        <v>4</v>
      </c>
      <c r="BM42" s="215" t="s">
        <v>4</v>
      </c>
      <c r="BN42" s="215" t="s">
        <v>4</v>
      </c>
      <c r="BO42" s="215" t="s">
        <v>4</v>
      </c>
      <c r="BP42" s="215" t="s">
        <v>4</v>
      </c>
      <c r="BQ42" s="245" t="s">
        <v>4</v>
      </c>
      <c r="BR42" s="245" t="s">
        <v>4</v>
      </c>
      <c r="BS42" s="245" t="s">
        <v>4</v>
      </c>
      <c r="BT42" s="245" t="s">
        <v>4</v>
      </c>
      <c r="BU42" s="215" t="s">
        <v>4</v>
      </c>
      <c r="BV42" s="262" t="s">
        <v>4</v>
      </c>
      <c r="BW42" s="262" t="s">
        <v>4</v>
      </c>
      <c r="BX42" s="262" t="s">
        <v>4</v>
      </c>
      <c r="BY42" s="262" t="s">
        <v>4</v>
      </c>
      <c r="BZ42" s="215" t="s">
        <v>4</v>
      </c>
      <c r="CA42" s="262" t="s">
        <v>4</v>
      </c>
      <c r="CB42" s="262" t="s">
        <v>4</v>
      </c>
      <c r="CC42" s="262" t="s">
        <v>4</v>
      </c>
      <c r="CD42" s="262" t="s">
        <v>4</v>
      </c>
      <c r="CE42" s="222" t="s">
        <v>4</v>
      </c>
      <c r="CF42" s="262" t="s">
        <v>4</v>
      </c>
      <c r="CG42" s="262" t="s">
        <v>4</v>
      </c>
      <c r="CH42" s="262" t="s">
        <v>4</v>
      </c>
      <c r="CI42" s="262" t="s">
        <v>4</v>
      </c>
      <c r="CJ42" s="213" t="s">
        <v>4</v>
      </c>
      <c r="CK42" s="262" t="s">
        <v>4</v>
      </c>
      <c r="CL42" s="262" t="s">
        <v>4</v>
      </c>
      <c r="CM42" s="262" t="s">
        <v>4</v>
      </c>
      <c r="CN42" s="262" t="s">
        <v>4</v>
      </c>
      <c r="CO42" s="222" t="s">
        <v>4</v>
      </c>
      <c r="CP42" s="262" t="s">
        <v>4</v>
      </c>
      <c r="CQ42" s="262" t="s">
        <v>4</v>
      </c>
      <c r="CR42" s="262" t="s">
        <v>4</v>
      </c>
      <c r="CS42" s="262" t="s">
        <v>4</v>
      </c>
      <c r="CT42" s="212" t="s">
        <v>4</v>
      </c>
      <c r="CU42" s="262" t="s">
        <v>4</v>
      </c>
      <c r="CV42" s="262" t="s">
        <v>4</v>
      </c>
      <c r="CW42" s="262" t="s">
        <v>4</v>
      </c>
      <c r="CX42" s="262" t="s">
        <v>4</v>
      </c>
      <c r="CY42" s="212" t="s">
        <v>4</v>
      </c>
    </row>
    <row r="43" spans="1:104" ht="30" customHeight="1" x14ac:dyDescent="0.25">
      <c r="A43" s="186">
        <v>40</v>
      </c>
      <c r="B43" s="181"/>
      <c r="C43" s="195" t="s">
        <v>1241</v>
      </c>
      <c r="D43" s="214" t="s">
        <v>810</v>
      </c>
      <c r="E43" s="221" t="s">
        <v>1364</v>
      </c>
      <c r="F43" s="212" t="s">
        <v>1382</v>
      </c>
      <c r="G43" s="213">
        <v>9435196888</v>
      </c>
      <c r="H43" s="218" t="s">
        <v>811</v>
      </c>
      <c r="I43" s="214" t="s">
        <v>810</v>
      </c>
      <c r="J43" s="221" t="s">
        <v>813</v>
      </c>
      <c r="K43" s="259" t="s">
        <v>4</v>
      </c>
      <c r="L43" s="260" t="s">
        <v>4</v>
      </c>
      <c r="M43" s="196" t="s">
        <v>4</v>
      </c>
      <c r="N43" s="214" t="s">
        <v>810</v>
      </c>
      <c r="O43" s="221" t="s">
        <v>1444</v>
      </c>
      <c r="P43" s="212" t="s">
        <v>812</v>
      </c>
      <c r="Q43" s="213">
        <v>9430790657</v>
      </c>
      <c r="R43" s="223" t="s">
        <v>93</v>
      </c>
      <c r="S43" s="214" t="s">
        <v>810</v>
      </c>
      <c r="T43" s="221" t="s">
        <v>814</v>
      </c>
      <c r="U43" s="212" t="s">
        <v>815</v>
      </c>
      <c r="V43" s="260" t="s">
        <v>4</v>
      </c>
      <c r="W43" s="196" t="s">
        <v>4</v>
      </c>
      <c r="X43" s="217" t="s">
        <v>810</v>
      </c>
      <c r="Y43" s="221" t="s">
        <v>1511</v>
      </c>
      <c r="Z43" s="212" t="s">
        <v>816</v>
      </c>
      <c r="AA43" s="213">
        <v>9830708341</v>
      </c>
      <c r="AB43" s="215" t="s">
        <v>817</v>
      </c>
      <c r="AC43" s="217" t="s">
        <v>810</v>
      </c>
      <c r="AD43" s="221" t="s">
        <v>818</v>
      </c>
      <c r="AE43" s="212" t="s">
        <v>819</v>
      </c>
      <c r="AF43" s="213">
        <v>9436127615</v>
      </c>
      <c r="AG43" s="223" t="s">
        <v>238</v>
      </c>
      <c r="AH43" s="214" t="s">
        <v>810</v>
      </c>
      <c r="AI43" s="221" t="s">
        <v>1571</v>
      </c>
      <c r="AJ43" s="212" t="s">
        <v>820</v>
      </c>
      <c r="AK43" s="213">
        <v>9831011528</v>
      </c>
      <c r="AL43" s="215" t="s">
        <v>821</v>
      </c>
      <c r="AM43" s="214" t="s">
        <v>810</v>
      </c>
      <c r="AN43" s="221" t="s">
        <v>1599</v>
      </c>
      <c r="AO43" s="212" t="s">
        <v>822</v>
      </c>
      <c r="AP43" s="213">
        <v>9693485605</v>
      </c>
      <c r="AQ43" s="218" t="s">
        <v>823</v>
      </c>
      <c r="AR43" s="214" t="s">
        <v>810</v>
      </c>
      <c r="AS43" s="221" t="s">
        <v>824</v>
      </c>
      <c r="AT43" s="266" t="s">
        <v>4</v>
      </c>
      <c r="AU43" s="266" t="s">
        <v>4</v>
      </c>
      <c r="AV43" s="266" t="s">
        <v>4</v>
      </c>
      <c r="AW43" s="214" t="s">
        <v>4</v>
      </c>
      <c r="AX43" s="215" t="s">
        <v>4</v>
      </c>
      <c r="AY43" s="215" t="s">
        <v>4</v>
      </c>
      <c r="AZ43" s="215" t="s">
        <v>4</v>
      </c>
      <c r="BA43" s="215" t="s">
        <v>4</v>
      </c>
      <c r="BB43" s="214" t="s">
        <v>4</v>
      </c>
      <c r="BC43" s="215" t="s">
        <v>4</v>
      </c>
      <c r="BD43" s="215" t="s">
        <v>4</v>
      </c>
      <c r="BE43" s="215" t="s">
        <v>4</v>
      </c>
      <c r="BF43" s="212" t="s">
        <v>4</v>
      </c>
      <c r="BG43" s="215" t="s">
        <v>4</v>
      </c>
      <c r="BH43" s="215" t="s">
        <v>4</v>
      </c>
      <c r="BI43" s="215" t="s">
        <v>4</v>
      </c>
      <c r="BJ43" s="215" t="s">
        <v>4</v>
      </c>
      <c r="BK43" s="223" t="s">
        <v>4</v>
      </c>
      <c r="BL43" s="215" t="s">
        <v>4</v>
      </c>
      <c r="BM43" s="215" t="s">
        <v>4</v>
      </c>
      <c r="BN43" s="215" t="s">
        <v>4</v>
      </c>
      <c r="BO43" s="215" t="s">
        <v>4</v>
      </c>
      <c r="BP43" s="215" t="s">
        <v>4</v>
      </c>
      <c r="BQ43" s="245" t="s">
        <v>4</v>
      </c>
      <c r="BR43" s="245" t="s">
        <v>4</v>
      </c>
      <c r="BS43" s="245" t="s">
        <v>4</v>
      </c>
      <c r="BT43" s="245" t="s">
        <v>4</v>
      </c>
      <c r="BU43" s="215" t="s">
        <v>4</v>
      </c>
      <c r="BV43" s="262" t="s">
        <v>4</v>
      </c>
      <c r="BW43" s="262" t="s">
        <v>4</v>
      </c>
      <c r="BX43" s="262" t="s">
        <v>4</v>
      </c>
      <c r="BY43" s="262" t="s">
        <v>4</v>
      </c>
      <c r="BZ43" s="215" t="s">
        <v>4</v>
      </c>
      <c r="CA43" s="262" t="s">
        <v>4</v>
      </c>
      <c r="CB43" s="262" t="s">
        <v>4</v>
      </c>
      <c r="CC43" s="262" t="s">
        <v>4</v>
      </c>
      <c r="CD43" s="262" t="s">
        <v>4</v>
      </c>
      <c r="CE43" s="222" t="s">
        <v>4</v>
      </c>
      <c r="CF43" s="262" t="s">
        <v>4</v>
      </c>
      <c r="CG43" s="262" t="s">
        <v>4</v>
      </c>
      <c r="CH43" s="262" t="s">
        <v>4</v>
      </c>
      <c r="CI43" s="262" t="s">
        <v>4</v>
      </c>
      <c r="CJ43" s="213" t="s">
        <v>4</v>
      </c>
      <c r="CK43" s="262" t="s">
        <v>4</v>
      </c>
      <c r="CL43" s="262" t="s">
        <v>4</v>
      </c>
      <c r="CM43" s="262" t="s">
        <v>4</v>
      </c>
      <c r="CN43" s="262" t="s">
        <v>4</v>
      </c>
      <c r="CO43" s="222" t="s">
        <v>4</v>
      </c>
      <c r="CP43" s="262" t="s">
        <v>4</v>
      </c>
      <c r="CQ43" s="262" t="s">
        <v>4</v>
      </c>
      <c r="CR43" s="262" t="s">
        <v>4</v>
      </c>
      <c r="CS43" s="262" t="s">
        <v>4</v>
      </c>
      <c r="CT43" s="212" t="s">
        <v>4</v>
      </c>
      <c r="CU43" s="262" t="s">
        <v>4</v>
      </c>
      <c r="CV43" s="262" t="s">
        <v>4</v>
      </c>
      <c r="CW43" s="262" t="s">
        <v>4</v>
      </c>
      <c r="CX43" s="262" t="s">
        <v>4</v>
      </c>
      <c r="CY43" s="212" t="s">
        <v>4</v>
      </c>
    </row>
    <row r="44" spans="1:104" ht="30" customHeight="1" x14ac:dyDescent="0.25">
      <c r="A44" s="186">
        <v>41</v>
      </c>
      <c r="B44" s="181"/>
      <c r="C44" s="195" t="s">
        <v>1242</v>
      </c>
      <c r="D44" s="214" t="s">
        <v>1113</v>
      </c>
      <c r="E44" s="221" t="s">
        <v>1365</v>
      </c>
      <c r="F44" s="212" t="s">
        <v>825</v>
      </c>
      <c r="G44" s="232">
        <v>9439698089</v>
      </c>
      <c r="H44" s="218" t="s">
        <v>826</v>
      </c>
      <c r="I44" s="214" t="s">
        <v>1113</v>
      </c>
      <c r="J44" s="221" t="s">
        <v>1411</v>
      </c>
      <c r="K44" s="212" t="s">
        <v>827</v>
      </c>
      <c r="L44" s="232">
        <v>9439698089</v>
      </c>
      <c r="M44" s="232" t="s">
        <v>828</v>
      </c>
      <c r="N44" s="214" t="s">
        <v>55</v>
      </c>
      <c r="O44" s="221" t="s">
        <v>1334</v>
      </c>
      <c r="P44" s="212" t="s">
        <v>829</v>
      </c>
      <c r="Q44" s="232" t="s">
        <v>830</v>
      </c>
      <c r="R44" s="223" t="s">
        <v>831</v>
      </c>
      <c r="S44" s="214" t="s">
        <v>693</v>
      </c>
      <c r="T44" s="221" t="s">
        <v>1475</v>
      </c>
      <c r="U44" s="212" t="s">
        <v>832</v>
      </c>
      <c r="V44" s="232">
        <v>8811044344</v>
      </c>
      <c r="W44" s="212" t="s">
        <v>189</v>
      </c>
      <c r="X44" s="217" t="s">
        <v>693</v>
      </c>
      <c r="Y44" s="221" t="s">
        <v>1512</v>
      </c>
      <c r="Z44" s="212" t="s">
        <v>833</v>
      </c>
      <c r="AA44" s="232">
        <v>9437153403</v>
      </c>
      <c r="AB44" s="215" t="s">
        <v>834</v>
      </c>
      <c r="AC44" s="217" t="s">
        <v>4</v>
      </c>
      <c r="AD44" s="221" t="s">
        <v>1549</v>
      </c>
      <c r="AE44" s="212" t="s">
        <v>835</v>
      </c>
      <c r="AF44" s="232">
        <v>9437053777</v>
      </c>
      <c r="AG44" s="223" t="s">
        <v>836</v>
      </c>
      <c r="AH44" s="214" t="s">
        <v>4</v>
      </c>
      <c r="AI44" s="221" t="s">
        <v>1572</v>
      </c>
      <c r="AJ44" s="212" t="s">
        <v>837</v>
      </c>
      <c r="AK44" s="232">
        <v>9431103232</v>
      </c>
      <c r="AL44" s="215" t="s">
        <v>838</v>
      </c>
      <c r="AM44" s="214" t="s">
        <v>864</v>
      </c>
      <c r="AN44" s="221" t="s">
        <v>1600</v>
      </c>
      <c r="AO44" s="212" t="s">
        <v>839</v>
      </c>
      <c r="AP44" s="232">
        <v>9431170741</v>
      </c>
      <c r="AQ44" s="218" t="s">
        <v>840</v>
      </c>
      <c r="AR44" s="214" t="s">
        <v>4</v>
      </c>
      <c r="AS44" s="221" t="s">
        <v>1622</v>
      </c>
      <c r="AT44" s="212" t="s">
        <v>841</v>
      </c>
      <c r="AU44" s="232">
        <v>9937615306</v>
      </c>
      <c r="AV44" s="223" t="s">
        <v>842</v>
      </c>
      <c r="AW44" s="214" t="s">
        <v>4</v>
      </c>
      <c r="AX44" s="221" t="s">
        <v>1644</v>
      </c>
      <c r="AY44" s="212" t="s">
        <v>843</v>
      </c>
      <c r="AZ44" s="232">
        <v>9830260400</v>
      </c>
      <c r="BA44" s="215" t="s">
        <v>844</v>
      </c>
      <c r="BB44" s="214" t="s">
        <v>4</v>
      </c>
      <c r="BC44" s="221" t="s">
        <v>1660</v>
      </c>
      <c r="BD44" s="212" t="s">
        <v>845</v>
      </c>
      <c r="BE44" s="232">
        <v>9437176625</v>
      </c>
      <c r="BF44" s="212" t="s">
        <v>846</v>
      </c>
      <c r="BG44" s="215" t="s">
        <v>4</v>
      </c>
      <c r="BH44" s="221" t="s">
        <v>1676</v>
      </c>
      <c r="BI44" s="212" t="s">
        <v>847</v>
      </c>
      <c r="BJ44" s="232">
        <v>9437045994</v>
      </c>
      <c r="BK44" s="223" t="s">
        <v>848</v>
      </c>
      <c r="BL44" s="215" t="s">
        <v>4</v>
      </c>
      <c r="BM44" s="221" t="s">
        <v>1691</v>
      </c>
      <c r="BN44" s="212" t="s">
        <v>849</v>
      </c>
      <c r="BO44" s="232">
        <v>9437132717</v>
      </c>
      <c r="BP44" s="215" t="s">
        <v>850</v>
      </c>
      <c r="BQ44" s="245" t="s">
        <v>4</v>
      </c>
      <c r="BR44" s="231" t="s">
        <v>1584</v>
      </c>
      <c r="BS44" s="212" t="s">
        <v>746</v>
      </c>
      <c r="BT44" s="232">
        <v>9831048516</v>
      </c>
      <c r="BU44" s="215" t="s">
        <v>747</v>
      </c>
      <c r="BV44" s="262" t="s">
        <v>4</v>
      </c>
      <c r="BW44" s="221" t="s">
        <v>1709</v>
      </c>
      <c r="BX44" s="212" t="s">
        <v>851</v>
      </c>
      <c r="BY44" s="232">
        <v>9831725033</v>
      </c>
      <c r="BZ44" s="215" t="s">
        <v>852</v>
      </c>
      <c r="CA44" s="262" t="s">
        <v>4</v>
      </c>
      <c r="CB44" s="221" t="s">
        <v>1718</v>
      </c>
      <c r="CC44" s="212" t="s">
        <v>853</v>
      </c>
      <c r="CD44" s="232">
        <v>9437049732</v>
      </c>
      <c r="CE44" s="222" t="s">
        <v>854</v>
      </c>
      <c r="CF44" s="262" t="s">
        <v>4</v>
      </c>
      <c r="CG44" s="221" t="s">
        <v>1725</v>
      </c>
      <c r="CH44" s="212" t="s">
        <v>855</v>
      </c>
      <c r="CI44" s="232">
        <v>9937012099</v>
      </c>
      <c r="CJ44" s="213" t="s">
        <v>856</v>
      </c>
      <c r="CK44" s="262" t="s">
        <v>4</v>
      </c>
      <c r="CL44" s="221" t="s">
        <v>1733</v>
      </c>
      <c r="CM44" s="212" t="s">
        <v>857</v>
      </c>
      <c r="CN44" s="232">
        <v>9433312436</v>
      </c>
      <c r="CO44" s="222" t="s">
        <v>858</v>
      </c>
      <c r="CP44" s="262" t="s">
        <v>4</v>
      </c>
      <c r="CQ44" s="221" t="s">
        <v>1739</v>
      </c>
      <c r="CR44" s="212" t="s">
        <v>859</v>
      </c>
      <c r="CS44" s="232">
        <v>9437388353</v>
      </c>
      <c r="CT44" s="212" t="s">
        <v>860</v>
      </c>
      <c r="CU44" s="262" t="s">
        <v>4</v>
      </c>
      <c r="CV44" s="221" t="s">
        <v>1525</v>
      </c>
      <c r="CW44" s="212" t="s">
        <v>861</v>
      </c>
      <c r="CX44" s="232">
        <v>9437061774</v>
      </c>
      <c r="CY44" s="212" t="s">
        <v>737</v>
      </c>
    </row>
    <row r="45" spans="1:104" ht="30" customHeight="1" x14ac:dyDescent="0.25">
      <c r="A45" s="186">
        <v>42</v>
      </c>
      <c r="B45" s="181"/>
      <c r="C45" s="195" t="s">
        <v>1243</v>
      </c>
      <c r="D45" s="297" t="s">
        <v>4</v>
      </c>
      <c r="E45" s="221" t="s">
        <v>1366</v>
      </c>
      <c r="F45" s="212" t="s">
        <v>862</v>
      </c>
      <c r="G45" s="232">
        <v>9437045811</v>
      </c>
      <c r="H45" s="218" t="s">
        <v>863</v>
      </c>
      <c r="I45" s="214" t="s">
        <v>4</v>
      </c>
      <c r="J45" s="215" t="s">
        <v>4</v>
      </c>
      <c r="K45" s="215" t="s">
        <v>4</v>
      </c>
      <c r="L45" s="215" t="s">
        <v>4</v>
      </c>
      <c r="M45" s="215" t="s">
        <v>4</v>
      </c>
      <c r="N45" s="214" t="s">
        <v>4</v>
      </c>
      <c r="O45" s="215" t="s">
        <v>4</v>
      </c>
      <c r="P45" s="215" t="s">
        <v>4</v>
      </c>
      <c r="Q45" s="215" t="s">
        <v>4</v>
      </c>
      <c r="R45" s="215" t="s">
        <v>4</v>
      </c>
      <c r="S45" s="214" t="s">
        <v>4</v>
      </c>
      <c r="T45" s="215" t="s">
        <v>4</v>
      </c>
      <c r="U45" s="215" t="s">
        <v>4</v>
      </c>
      <c r="V45" s="215" t="s">
        <v>4</v>
      </c>
      <c r="W45" s="212" t="s">
        <v>4</v>
      </c>
      <c r="X45" s="217" t="s">
        <v>4</v>
      </c>
      <c r="Y45" s="215" t="s">
        <v>4</v>
      </c>
      <c r="Z45" s="215" t="s">
        <v>4</v>
      </c>
      <c r="AA45" s="215" t="s">
        <v>4</v>
      </c>
      <c r="AB45" s="215" t="s">
        <v>4</v>
      </c>
      <c r="AC45" s="217" t="s">
        <v>4</v>
      </c>
      <c r="AD45" s="215" t="s">
        <v>4</v>
      </c>
      <c r="AE45" s="215" t="s">
        <v>4</v>
      </c>
      <c r="AF45" s="215" t="s">
        <v>4</v>
      </c>
      <c r="AG45" s="223" t="s">
        <v>4</v>
      </c>
      <c r="AH45" s="214" t="s">
        <v>4</v>
      </c>
      <c r="AI45" s="215" t="s">
        <v>4</v>
      </c>
      <c r="AJ45" s="215" t="s">
        <v>4</v>
      </c>
      <c r="AK45" s="215" t="s">
        <v>4</v>
      </c>
      <c r="AL45" s="215" t="s">
        <v>4</v>
      </c>
      <c r="AM45" s="214" t="s">
        <v>4</v>
      </c>
      <c r="AN45" s="215" t="s">
        <v>4</v>
      </c>
      <c r="AO45" s="215" t="s">
        <v>4</v>
      </c>
      <c r="AP45" s="215" t="s">
        <v>4</v>
      </c>
      <c r="AQ45" s="218" t="s">
        <v>4</v>
      </c>
      <c r="AR45" s="214" t="s">
        <v>4</v>
      </c>
      <c r="AS45" s="215" t="s">
        <v>4</v>
      </c>
      <c r="AT45" s="215" t="s">
        <v>4</v>
      </c>
      <c r="AU45" s="215" t="s">
        <v>4</v>
      </c>
      <c r="AV45" s="223" t="s">
        <v>4</v>
      </c>
      <c r="AW45" s="214" t="s">
        <v>4</v>
      </c>
      <c r="AX45" s="215" t="s">
        <v>4</v>
      </c>
      <c r="AY45" s="215" t="s">
        <v>4</v>
      </c>
      <c r="AZ45" s="215" t="s">
        <v>4</v>
      </c>
      <c r="BA45" s="215" t="s">
        <v>4</v>
      </c>
      <c r="BB45" s="214" t="s">
        <v>4</v>
      </c>
      <c r="BC45" s="215" t="s">
        <v>4</v>
      </c>
      <c r="BD45" s="215" t="s">
        <v>4</v>
      </c>
      <c r="BE45" s="215" t="s">
        <v>4</v>
      </c>
      <c r="BF45" s="212" t="s">
        <v>4</v>
      </c>
      <c r="BG45" s="215" t="s">
        <v>4</v>
      </c>
      <c r="BH45" s="215" t="s">
        <v>4</v>
      </c>
      <c r="BI45" s="215" t="s">
        <v>4</v>
      </c>
      <c r="BJ45" s="215" t="s">
        <v>4</v>
      </c>
      <c r="BK45" s="223" t="s">
        <v>4</v>
      </c>
      <c r="BL45" s="215" t="s">
        <v>4</v>
      </c>
      <c r="BM45" s="215" t="s">
        <v>4</v>
      </c>
      <c r="BN45" s="215" t="s">
        <v>4</v>
      </c>
      <c r="BO45" s="215" t="s">
        <v>4</v>
      </c>
      <c r="BP45" s="215" t="s">
        <v>4</v>
      </c>
      <c r="BQ45" s="245" t="s">
        <v>4</v>
      </c>
      <c r="BR45" s="245" t="s">
        <v>4</v>
      </c>
      <c r="BS45" s="245" t="s">
        <v>4</v>
      </c>
      <c r="BT45" s="245" t="s">
        <v>4</v>
      </c>
      <c r="BU45" s="215" t="s">
        <v>4</v>
      </c>
      <c r="BV45" s="262" t="s">
        <v>4</v>
      </c>
      <c r="BW45" s="262" t="s">
        <v>4</v>
      </c>
      <c r="BX45" s="262" t="s">
        <v>4</v>
      </c>
      <c r="BY45" s="262" t="s">
        <v>4</v>
      </c>
      <c r="BZ45" s="215" t="s">
        <v>4</v>
      </c>
      <c r="CA45" s="262" t="s">
        <v>4</v>
      </c>
      <c r="CB45" s="262" t="s">
        <v>4</v>
      </c>
      <c r="CC45" s="262" t="s">
        <v>4</v>
      </c>
      <c r="CD45" s="262" t="s">
        <v>4</v>
      </c>
      <c r="CE45" s="222" t="s">
        <v>4</v>
      </c>
      <c r="CF45" s="262" t="s">
        <v>4</v>
      </c>
      <c r="CG45" s="262" t="s">
        <v>4</v>
      </c>
      <c r="CH45" s="262" t="s">
        <v>4</v>
      </c>
      <c r="CI45" s="262" t="s">
        <v>4</v>
      </c>
      <c r="CJ45" s="213" t="s">
        <v>4</v>
      </c>
      <c r="CK45" s="262" t="s">
        <v>4</v>
      </c>
      <c r="CL45" s="262" t="s">
        <v>4</v>
      </c>
      <c r="CM45" s="262" t="s">
        <v>4</v>
      </c>
      <c r="CN45" s="262" t="s">
        <v>4</v>
      </c>
      <c r="CO45" s="222" t="s">
        <v>4</v>
      </c>
      <c r="CP45" s="262" t="s">
        <v>4</v>
      </c>
      <c r="CQ45" s="262" t="s">
        <v>4</v>
      </c>
      <c r="CR45" s="262" t="s">
        <v>4</v>
      </c>
      <c r="CS45" s="262" t="s">
        <v>4</v>
      </c>
      <c r="CT45" s="212" t="s">
        <v>4</v>
      </c>
      <c r="CU45" s="262" t="s">
        <v>4</v>
      </c>
      <c r="CV45" s="262" t="s">
        <v>4</v>
      </c>
      <c r="CW45" s="262" t="s">
        <v>4</v>
      </c>
      <c r="CX45" s="262" t="s">
        <v>4</v>
      </c>
      <c r="CY45" s="212" t="s">
        <v>4</v>
      </c>
    </row>
    <row r="46" spans="1:104" ht="30" customHeight="1" x14ac:dyDescent="0.25">
      <c r="A46" s="186">
        <v>43</v>
      </c>
      <c r="B46" s="181"/>
      <c r="C46" s="195" t="s">
        <v>1244</v>
      </c>
      <c r="D46" s="214" t="s">
        <v>55</v>
      </c>
      <c r="E46" s="221" t="s">
        <v>1367</v>
      </c>
      <c r="F46" s="212" t="s">
        <v>1381</v>
      </c>
      <c r="G46" s="223">
        <v>9312288908</v>
      </c>
      <c r="H46" s="218" t="s">
        <v>555</v>
      </c>
      <c r="I46" s="214" t="s">
        <v>693</v>
      </c>
      <c r="J46" s="221" t="s">
        <v>1412</v>
      </c>
      <c r="K46" s="212" t="s">
        <v>866</v>
      </c>
      <c r="L46" s="223" t="s">
        <v>867</v>
      </c>
      <c r="M46" s="212" t="s">
        <v>868</v>
      </c>
      <c r="N46" s="214" t="s">
        <v>693</v>
      </c>
      <c r="O46" s="224" t="s">
        <v>1445</v>
      </c>
      <c r="P46" s="212" t="s">
        <v>869</v>
      </c>
      <c r="Q46" s="223">
        <v>9416530505</v>
      </c>
      <c r="R46" s="223" t="s">
        <v>870</v>
      </c>
      <c r="S46" s="214" t="s">
        <v>693</v>
      </c>
      <c r="T46" s="221" t="s">
        <v>1355</v>
      </c>
      <c r="U46" s="212" t="s">
        <v>871</v>
      </c>
      <c r="V46" s="223">
        <v>9412233661</v>
      </c>
      <c r="W46" s="212" t="s">
        <v>247</v>
      </c>
      <c r="X46" s="217" t="s">
        <v>693</v>
      </c>
      <c r="Y46" s="221" t="s">
        <v>1513</v>
      </c>
      <c r="Z46" s="212" t="s">
        <v>872</v>
      </c>
      <c r="AA46" s="223">
        <v>9814008080</v>
      </c>
      <c r="AB46" s="215" t="s">
        <v>198</v>
      </c>
      <c r="AC46" s="217" t="s">
        <v>693</v>
      </c>
      <c r="AD46" s="221" t="s">
        <v>1478</v>
      </c>
      <c r="AE46" s="212" t="s">
        <v>873</v>
      </c>
      <c r="AF46" s="223">
        <v>9811081159</v>
      </c>
      <c r="AG46" s="223" t="s">
        <v>191</v>
      </c>
      <c r="AH46" s="214" t="s">
        <v>693</v>
      </c>
      <c r="AI46" s="221" t="s">
        <v>1573</v>
      </c>
      <c r="AJ46" s="212" t="s">
        <v>874</v>
      </c>
      <c r="AK46" s="223">
        <v>9419142674</v>
      </c>
      <c r="AL46" s="215" t="s">
        <v>875</v>
      </c>
      <c r="AM46" s="214" t="s">
        <v>566</v>
      </c>
      <c r="AN46" s="221" t="s">
        <v>1601</v>
      </c>
      <c r="AO46" s="212" t="s">
        <v>876</v>
      </c>
      <c r="AP46" s="223">
        <v>7973417831</v>
      </c>
      <c r="AQ46" s="218" t="s">
        <v>877</v>
      </c>
      <c r="AR46" s="214" t="s">
        <v>149</v>
      </c>
      <c r="AS46" s="224" t="s">
        <v>878</v>
      </c>
      <c r="AT46" s="212" t="s">
        <v>879</v>
      </c>
      <c r="AU46" s="222">
        <v>9415207171</v>
      </c>
      <c r="AV46" s="223" t="s">
        <v>880</v>
      </c>
      <c r="AW46" s="214" t="s">
        <v>149</v>
      </c>
      <c r="AX46" s="221" t="s">
        <v>1477</v>
      </c>
      <c r="AY46" s="212" t="s">
        <v>881</v>
      </c>
      <c r="AZ46" s="223">
        <v>9419115927</v>
      </c>
      <c r="BA46" s="215" t="s">
        <v>84</v>
      </c>
      <c r="BB46" s="214" t="s">
        <v>149</v>
      </c>
      <c r="BC46" s="221" t="s">
        <v>1534</v>
      </c>
      <c r="BD46" s="212" t="s">
        <v>882</v>
      </c>
      <c r="BE46" s="223">
        <v>8318133062</v>
      </c>
      <c r="BF46" s="212" t="s">
        <v>883</v>
      </c>
      <c r="BG46" s="217" t="s">
        <v>21</v>
      </c>
      <c r="BH46" s="221" t="s">
        <v>1677</v>
      </c>
      <c r="BI46" s="267" t="s">
        <v>884</v>
      </c>
      <c r="BJ46" s="268">
        <v>9312609853</v>
      </c>
      <c r="BK46" s="223" t="s">
        <v>885</v>
      </c>
      <c r="BL46" s="217" t="s">
        <v>864</v>
      </c>
      <c r="BM46" s="230" t="s">
        <v>1487</v>
      </c>
      <c r="BN46" s="212" t="s">
        <v>886</v>
      </c>
      <c r="BO46" s="223">
        <v>9417311987</v>
      </c>
      <c r="BP46" s="215" t="s">
        <v>887</v>
      </c>
      <c r="BQ46" s="245" t="s">
        <v>4</v>
      </c>
      <c r="BR46" s="245" t="s">
        <v>4</v>
      </c>
      <c r="BS46" s="245" t="s">
        <v>4</v>
      </c>
      <c r="BT46" s="245" t="s">
        <v>4</v>
      </c>
      <c r="BU46" s="215" t="s">
        <v>4</v>
      </c>
      <c r="BV46" s="262" t="s">
        <v>4</v>
      </c>
      <c r="BW46" s="262" t="s">
        <v>4</v>
      </c>
      <c r="BX46" s="262" t="s">
        <v>4</v>
      </c>
      <c r="BY46" s="262" t="s">
        <v>4</v>
      </c>
      <c r="BZ46" s="215" t="s">
        <v>4</v>
      </c>
      <c r="CA46" s="262" t="s">
        <v>4</v>
      </c>
      <c r="CB46" s="262" t="s">
        <v>4</v>
      </c>
      <c r="CC46" s="262" t="s">
        <v>4</v>
      </c>
      <c r="CD46" s="262" t="s">
        <v>4</v>
      </c>
      <c r="CE46" s="222" t="s">
        <v>4</v>
      </c>
      <c r="CF46" s="262" t="s">
        <v>4</v>
      </c>
      <c r="CG46" s="262" t="s">
        <v>4</v>
      </c>
      <c r="CH46" s="262" t="s">
        <v>4</v>
      </c>
      <c r="CI46" s="262" t="s">
        <v>4</v>
      </c>
      <c r="CJ46" s="213" t="s">
        <v>4</v>
      </c>
      <c r="CK46" s="262" t="s">
        <v>4</v>
      </c>
      <c r="CL46" s="262" t="s">
        <v>4</v>
      </c>
      <c r="CM46" s="262" t="s">
        <v>4</v>
      </c>
      <c r="CN46" s="262" t="s">
        <v>4</v>
      </c>
      <c r="CO46" s="222" t="s">
        <v>4</v>
      </c>
      <c r="CP46" s="262" t="s">
        <v>4</v>
      </c>
      <c r="CQ46" s="262" t="s">
        <v>4</v>
      </c>
      <c r="CR46" s="262" t="s">
        <v>4</v>
      </c>
      <c r="CS46" s="262" t="s">
        <v>4</v>
      </c>
      <c r="CT46" s="212" t="s">
        <v>4</v>
      </c>
      <c r="CU46" s="262" t="s">
        <v>4</v>
      </c>
      <c r="CV46" s="262" t="s">
        <v>4</v>
      </c>
      <c r="CW46" s="262" t="s">
        <v>4</v>
      </c>
      <c r="CX46" s="262" t="s">
        <v>4</v>
      </c>
      <c r="CY46" s="212" t="s">
        <v>4</v>
      </c>
    </row>
    <row r="47" spans="1:104" ht="30" customHeight="1" x14ac:dyDescent="0.25">
      <c r="A47" s="186">
        <v>44</v>
      </c>
      <c r="B47" s="181"/>
      <c r="C47" s="195" t="s">
        <v>1770</v>
      </c>
      <c r="D47" s="214" t="s">
        <v>15</v>
      </c>
      <c r="E47" s="224" t="s">
        <v>1368</v>
      </c>
      <c r="F47" s="212" t="s">
        <v>1276</v>
      </c>
      <c r="G47" s="222" t="s">
        <v>941</v>
      </c>
      <c r="H47" s="218" t="s">
        <v>942</v>
      </c>
      <c r="I47" s="214" t="s">
        <v>15</v>
      </c>
      <c r="J47" s="224" t="s">
        <v>1413</v>
      </c>
      <c r="K47" s="212" t="s">
        <v>943</v>
      </c>
      <c r="L47" s="222" t="s">
        <v>944</v>
      </c>
      <c r="M47" s="212" t="s">
        <v>945</v>
      </c>
      <c r="N47" s="214" t="s">
        <v>15</v>
      </c>
      <c r="O47" s="221" t="s">
        <v>1430</v>
      </c>
      <c r="P47" s="212" t="s">
        <v>398</v>
      </c>
      <c r="Q47" s="212" t="s">
        <v>399</v>
      </c>
      <c r="R47" s="223" t="s">
        <v>400</v>
      </c>
      <c r="S47" s="214" t="s">
        <v>15</v>
      </c>
      <c r="T47" s="221" t="s">
        <v>1460</v>
      </c>
      <c r="U47" s="212" t="s">
        <v>401</v>
      </c>
      <c r="V47" s="212">
        <v>9415203535</v>
      </c>
      <c r="W47" s="212" t="s">
        <v>193</v>
      </c>
      <c r="X47" s="217" t="s">
        <v>15</v>
      </c>
      <c r="Y47" s="221" t="s">
        <v>180</v>
      </c>
      <c r="Z47" s="212" t="s">
        <v>305</v>
      </c>
      <c r="AA47" s="213">
        <v>9810216801</v>
      </c>
      <c r="AB47" s="215" t="s">
        <v>102</v>
      </c>
      <c r="AC47" s="217" t="s">
        <v>15</v>
      </c>
      <c r="AD47" s="221" t="s">
        <v>1486</v>
      </c>
      <c r="AE47" s="212" t="s">
        <v>266</v>
      </c>
      <c r="AF47" s="232">
        <v>9450361368</v>
      </c>
      <c r="AG47" s="223" t="s">
        <v>64</v>
      </c>
      <c r="AH47" s="214" t="s">
        <v>15</v>
      </c>
      <c r="AI47" s="221" t="s">
        <v>1345</v>
      </c>
      <c r="AJ47" s="212" t="s">
        <v>946</v>
      </c>
      <c r="AK47" s="232">
        <v>9811023739</v>
      </c>
      <c r="AL47" s="215" t="s">
        <v>947</v>
      </c>
      <c r="AM47" s="214" t="s">
        <v>15</v>
      </c>
      <c r="AN47" s="224" t="s">
        <v>1488</v>
      </c>
      <c r="AO47" s="212" t="s">
        <v>948</v>
      </c>
      <c r="AP47" s="222" t="s">
        <v>949</v>
      </c>
      <c r="AQ47" s="218" t="s">
        <v>950</v>
      </c>
      <c r="AR47" s="214" t="s">
        <v>15</v>
      </c>
      <c r="AS47" s="219" t="s">
        <v>1583</v>
      </c>
      <c r="AT47" s="212" t="s">
        <v>272</v>
      </c>
      <c r="AU47" s="229" t="s">
        <v>951</v>
      </c>
      <c r="AV47" s="223" t="s">
        <v>952</v>
      </c>
      <c r="AW47" s="214" t="s">
        <v>15</v>
      </c>
      <c r="AX47" s="221" t="s">
        <v>1353</v>
      </c>
      <c r="AY47" s="212" t="s">
        <v>487</v>
      </c>
      <c r="AZ47" s="232">
        <v>9810071545</v>
      </c>
      <c r="BA47" s="215" t="s">
        <v>953</v>
      </c>
      <c r="BB47" s="214" t="s">
        <v>4</v>
      </c>
      <c r="BC47" s="215" t="s">
        <v>4</v>
      </c>
      <c r="BD47" s="215" t="s">
        <v>4</v>
      </c>
      <c r="BE47" s="215" t="s">
        <v>4</v>
      </c>
      <c r="BF47" s="212" t="s">
        <v>4</v>
      </c>
      <c r="BG47" s="215" t="s">
        <v>4</v>
      </c>
      <c r="BH47" s="215" t="s">
        <v>4</v>
      </c>
      <c r="BI47" s="215" t="s">
        <v>4</v>
      </c>
      <c r="BJ47" s="215" t="s">
        <v>4</v>
      </c>
      <c r="BK47" s="223" t="s">
        <v>4</v>
      </c>
      <c r="BL47" s="215" t="s">
        <v>4</v>
      </c>
      <c r="BM47" s="215" t="s">
        <v>4</v>
      </c>
      <c r="BN47" s="215" t="s">
        <v>4</v>
      </c>
      <c r="BO47" s="215" t="s">
        <v>4</v>
      </c>
      <c r="BP47" s="215" t="s">
        <v>4</v>
      </c>
      <c r="BQ47" s="215" t="s">
        <v>4</v>
      </c>
      <c r="BR47" s="215" t="s">
        <v>4</v>
      </c>
      <c r="BS47" s="215" t="s">
        <v>4</v>
      </c>
      <c r="BT47" s="215" t="s">
        <v>4</v>
      </c>
      <c r="BU47" s="215" t="s">
        <v>4</v>
      </c>
      <c r="BV47" s="215" t="s">
        <v>4</v>
      </c>
      <c r="BW47" s="215" t="s">
        <v>4</v>
      </c>
      <c r="BX47" s="215" t="s">
        <v>4</v>
      </c>
      <c r="BY47" s="215" t="s">
        <v>4</v>
      </c>
      <c r="BZ47" s="215" t="s">
        <v>4</v>
      </c>
      <c r="CA47" s="215" t="s">
        <v>4</v>
      </c>
      <c r="CB47" s="215" t="s">
        <v>4</v>
      </c>
      <c r="CC47" s="215" t="s">
        <v>4</v>
      </c>
      <c r="CD47" s="215" t="s">
        <v>4</v>
      </c>
      <c r="CE47" s="222" t="s">
        <v>4</v>
      </c>
      <c r="CF47" s="215" t="s">
        <v>4</v>
      </c>
      <c r="CG47" s="215" t="s">
        <v>4</v>
      </c>
      <c r="CH47" s="215" t="s">
        <v>4</v>
      </c>
      <c r="CI47" s="215" t="s">
        <v>4</v>
      </c>
      <c r="CJ47" s="213" t="s">
        <v>4</v>
      </c>
      <c r="CK47" s="215" t="s">
        <v>4</v>
      </c>
      <c r="CL47" s="215" t="s">
        <v>4</v>
      </c>
      <c r="CM47" s="215" t="s">
        <v>4</v>
      </c>
      <c r="CN47" s="215" t="s">
        <v>4</v>
      </c>
      <c r="CO47" s="222" t="s">
        <v>4</v>
      </c>
      <c r="CP47" s="215" t="s">
        <v>4</v>
      </c>
      <c r="CQ47" s="215" t="s">
        <v>4</v>
      </c>
      <c r="CR47" s="215" t="s">
        <v>4</v>
      </c>
      <c r="CS47" s="215" t="s">
        <v>4</v>
      </c>
      <c r="CT47" s="212" t="s">
        <v>4</v>
      </c>
      <c r="CU47" s="215" t="s">
        <v>4</v>
      </c>
      <c r="CV47" s="215" t="s">
        <v>4</v>
      </c>
      <c r="CW47" s="215" t="s">
        <v>4</v>
      </c>
      <c r="CX47" s="215" t="s">
        <v>4</v>
      </c>
      <c r="CY47" s="212" t="s">
        <v>4</v>
      </c>
    </row>
    <row r="48" spans="1:104" ht="30" customHeight="1" x14ac:dyDescent="0.25">
      <c r="A48" s="186">
        <v>45</v>
      </c>
      <c r="B48" s="181"/>
      <c r="C48" s="195" t="s">
        <v>1771</v>
      </c>
      <c r="D48" s="214" t="s">
        <v>15</v>
      </c>
      <c r="E48" s="221" t="s">
        <v>1369</v>
      </c>
      <c r="F48" s="212" t="s">
        <v>1380</v>
      </c>
      <c r="G48" s="212">
        <v>9935064222</v>
      </c>
      <c r="H48" s="218" t="s">
        <v>474</v>
      </c>
      <c r="I48" s="214" t="s">
        <v>15</v>
      </c>
      <c r="J48" s="221" t="s">
        <v>1414</v>
      </c>
      <c r="K48" s="212" t="s">
        <v>888</v>
      </c>
      <c r="L48" s="212">
        <v>9415046014</v>
      </c>
      <c r="M48" s="212" t="s">
        <v>889</v>
      </c>
      <c r="N48" s="214" t="s">
        <v>15</v>
      </c>
      <c r="O48" s="221" t="s">
        <v>1446</v>
      </c>
      <c r="P48" s="212" t="s">
        <v>890</v>
      </c>
      <c r="Q48" s="212">
        <v>9417451940</v>
      </c>
      <c r="R48" s="223" t="s">
        <v>891</v>
      </c>
      <c r="S48" s="214" t="s">
        <v>15</v>
      </c>
      <c r="T48" s="221" t="s">
        <v>1476</v>
      </c>
      <c r="U48" s="212" t="s">
        <v>892</v>
      </c>
      <c r="V48" s="212">
        <v>9415269345</v>
      </c>
      <c r="W48" s="247"/>
      <c r="X48" s="217" t="s">
        <v>15</v>
      </c>
      <c r="Y48" s="221" t="s">
        <v>1514</v>
      </c>
      <c r="Z48" s="212" t="s">
        <v>893</v>
      </c>
      <c r="AA48" s="212" t="s">
        <v>894</v>
      </c>
      <c r="AB48" s="215" t="s">
        <v>895</v>
      </c>
      <c r="AC48" s="217" t="s">
        <v>15</v>
      </c>
      <c r="AD48" s="221" t="s">
        <v>1550</v>
      </c>
      <c r="AE48" s="212" t="s">
        <v>896</v>
      </c>
      <c r="AF48" s="212">
        <v>9412721061</v>
      </c>
      <c r="AG48" s="223" t="s">
        <v>897</v>
      </c>
      <c r="AH48" s="214" t="s">
        <v>15</v>
      </c>
      <c r="AI48" s="221" t="s">
        <v>1574</v>
      </c>
      <c r="AJ48" s="212" t="s">
        <v>898</v>
      </c>
      <c r="AK48" s="212">
        <v>9810337398</v>
      </c>
      <c r="AL48" s="215" t="s">
        <v>899</v>
      </c>
      <c r="AM48" s="214" t="s">
        <v>15</v>
      </c>
      <c r="AN48" s="221" t="s">
        <v>900</v>
      </c>
      <c r="AO48" s="212" t="s">
        <v>879</v>
      </c>
      <c r="AP48" s="222">
        <v>9415207171</v>
      </c>
      <c r="AQ48" s="218" t="s">
        <v>880</v>
      </c>
      <c r="AR48" s="214" t="s">
        <v>15</v>
      </c>
      <c r="AS48" s="221" t="s">
        <v>1623</v>
      </c>
      <c r="AT48" s="212" t="s">
        <v>901</v>
      </c>
      <c r="AU48" s="212">
        <v>8126448911</v>
      </c>
      <c r="AV48" s="223" t="s">
        <v>902</v>
      </c>
      <c r="AW48" s="214" t="s">
        <v>15</v>
      </c>
      <c r="AX48" s="221" t="s">
        <v>1317</v>
      </c>
      <c r="AY48" s="212" t="s">
        <v>903</v>
      </c>
      <c r="AZ48" s="212" t="s">
        <v>904</v>
      </c>
      <c r="BA48" s="215" t="s">
        <v>905</v>
      </c>
      <c r="BB48" s="214" t="s">
        <v>15</v>
      </c>
      <c r="BC48" s="221" t="s">
        <v>1661</v>
      </c>
      <c r="BD48" s="212" t="s">
        <v>865</v>
      </c>
      <c r="BE48" s="223">
        <v>9312288908</v>
      </c>
      <c r="BF48" s="212" t="s">
        <v>555</v>
      </c>
      <c r="BG48" s="217" t="s">
        <v>15</v>
      </c>
      <c r="BH48" s="221" t="s">
        <v>1678</v>
      </c>
      <c r="BI48" s="212" t="s">
        <v>906</v>
      </c>
      <c r="BJ48" s="223">
        <v>9837039666</v>
      </c>
      <c r="BK48" s="223" t="s">
        <v>907</v>
      </c>
      <c r="BL48" s="217" t="s">
        <v>15</v>
      </c>
      <c r="BM48" s="221" t="s">
        <v>1677</v>
      </c>
      <c r="BN48" s="267" t="s">
        <v>884</v>
      </c>
      <c r="BO48" s="268">
        <v>9312609853</v>
      </c>
      <c r="BP48" s="215" t="s">
        <v>885</v>
      </c>
      <c r="BQ48" s="217" t="s">
        <v>15</v>
      </c>
      <c r="BR48" s="221" t="s">
        <v>1700</v>
      </c>
      <c r="BS48" s="212" t="s">
        <v>908</v>
      </c>
      <c r="BT48" s="250">
        <v>9415204837</v>
      </c>
      <c r="BU48" s="215" t="s">
        <v>909</v>
      </c>
      <c r="BV48" s="217" t="s">
        <v>15</v>
      </c>
      <c r="BW48" s="221" t="s">
        <v>1534</v>
      </c>
      <c r="BX48" s="212" t="s">
        <v>882</v>
      </c>
      <c r="BY48" s="223">
        <v>8318133062</v>
      </c>
      <c r="BZ48" s="215" t="s">
        <v>883</v>
      </c>
      <c r="CA48" s="217" t="s">
        <v>15</v>
      </c>
      <c r="CB48" s="221" t="s">
        <v>1719</v>
      </c>
      <c r="CC48" s="212" t="s">
        <v>910</v>
      </c>
      <c r="CD48" s="223" t="s">
        <v>911</v>
      </c>
      <c r="CE48" s="222" t="s">
        <v>912</v>
      </c>
      <c r="CF48" s="217" t="s">
        <v>15</v>
      </c>
      <c r="CG48" s="221" t="s">
        <v>1726</v>
      </c>
      <c r="CH48" s="212" t="s">
        <v>913</v>
      </c>
      <c r="CI48" s="223">
        <v>9935535185</v>
      </c>
      <c r="CJ48" s="213" t="s">
        <v>914</v>
      </c>
      <c r="CK48" s="217" t="s">
        <v>15</v>
      </c>
      <c r="CL48" s="221" t="s">
        <v>1734</v>
      </c>
      <c r="CM48" s="212" t="s">
        <v>915</v>
      </c>
      <c r="CN48" s="223">
        <v>9897863445</v>
      </c>
      <c r="CO48" s="222" t="s">
        <v>916</v>
      </c>
      <c r="CP48" s="217" t="s">
        <v>15</v>
      </c>
      <c r="CQ48" s="221" t="s">
        <v>1445</v>
      </c>
      <c r="CR48" s="212" t="s">
        <v>869</v>
      </c>
      <c r="CS48" s="223">
        <v>9416530505</v>
      </c>
      <c r="CT48" s="212" t="s">
        <v>870</v>
      </c>
      <c r="CU48" s="217" t="s">
        <v>15</v>
      </c>
      <c r="CV48" s="221" t="s">
        <v>1601</v>
      </c>
      <c r="CW48" s="212" t="s">
        <v>876</v>
      </c>
      <c r="CX48" s="223">
        <v>7973417831</v>
      </c>
      <c r="CY48" s="212" t="s">
        <v>877</v>
      </c>
    </row>
    <row r="49" spans="1:103" ht="30" customHeight="1" x14ac:dyDescent="0.25">
      <c r="A49" s="186">
        <v>46</v>
      </c>
      <c r="B49" s="181"/>
      <c r="C49" s="195" t="s">
        <v>1772</v>
      </c>
      <c r="D49" s="214" t="s">
        <v>15</v>
      </c>
      <c r="E49" s="221" t="s">
        <v>1370</v>
      </c>
      <c r="F49" s="212" t="s">
        <v>917</v>
      </c>
      <c r="G49" s="223">
        <v>9697001000</v>
      </c>
      <c r="H49" s="218" t="s">
        <v>380</v>
      </c>
      <c r="I49" s="214" t="s">
        <v>15</v>
      </c>
      <c r="J49" s="221" t="s">
        <v>1415</v>
      </c>
      <c r="K49" s="212" t="s">
        <v>918</v>
      </c>
      <c r="L49" s="223">
        <v>9814208142</v>
      </c>
      <c r="M49" s="212" t="s">
        <v>919</v>
      </c>
      <c r="N49" s="214" t="s">
        <v>15</v>
      </c>
      <c r="O49" s="221" t="s">
        <v>1412</v>
      </c>
      <c r="P49" s="212" t="s">
        <v>866</v>
      </c>
      <c r="Q49" s="223" t="s">
        <v>867</v>
      </c>
      <c r="R49" s="223" t="s">
        <v>868</v>
      </c>
      <c r="S49" s="214" t="s">
        <v>15</v>
      </c>
      <c r="T49" s="221" t="s">
        <v>1477</v>
      </c>
      <c r="U49" s="212" t="s">
        <v>881</v>
      </c>
      <c r="V49" s="223">
        <v>9419115927</v>
      </c>
      <c r="W49" s="191" t="s">
        <v>84</v>
      </c>
      <c r="X49" s="217" t="s">
        <v>15</v>
      </c>
      <c r="Y49" s="221" t="s">
        <v>1515</v>
      </c>
      <c r="Z49" s="212" t="s">
        <v>920</v>
      </c>
      <c r="AA49" s="212">
        <v>9873479455</v>
      </c>
      <c r="AB49" s="215" t="s">
        <v>921</v>
      </c>
      <c r="AC49" s="217" t="s">
        <v>15</v>
      </c>
      <c r="AD49" s="221" t="s">
        <v>922</v>
      </c>
      <c r="AE49" s="212" t="s">
        <v>923</v>
      </c>
      <c r="AF49" s="259" t="s">
        <v>4</v>
      </c>
      <c r="AG49" s="196" t="s">
        <v>4</v>
      </c>
      <c r="AH49" s="214" t="s">
        <v>15</v>
      </c>
      <c r="AI49" s="221" t="s">
        <v>1575</v>
      </c>
      <c r="AJ49" s="212" t="s">
        <v>924</v>
      </c>
      <c r="AK49" s="212">
        <v>9415207899</v>
      </c>
      <c r="AL49" s="215" t="s">
        <v>925</v>
      </c>
      <c r="AM49" s="214" t="s">
        <v>15</v>
      </c>
      <c r="AN49" s="221" t="s">
        <v>1513</v>
      </c>
      <c r="AO49" s="212" t="s">
        <v>872</v>
      </c>
      <c r="AP49" s="223">
        <v>9814008080</v>
      </c>
      <c r="AQ49" s="218" t="s">
        <v>198</v>
      </c>
      <c r="AR49" s="214" t="s">
        <v>15</v>
      </c>
      <c r="AS49" s="221" t="s">
        <v>1624</v>
      </c>
      <c r="AT49" s="212" t="s">
        <v>926</v>
      </c>
      <c r="AU49" s="223" t="s">
        <v>927</v>
      </c>
      <c r="AV49" s="223" t="s">
        <v>928</v>
      </c>
      <c r="AW49" s="214" t="s">
        <v>15</v>
      </c>
      <c r="AX49" s="221" t="s">
        <v>1645</v>
      </c>
      <c r="AY49" s="212" t="s">
        <v>929</v>
      </c>
      <c r="AZ49" s="223">
        <v>9415448665</v>
      </c>
      <c r="BA49" s="215" t="s">
        <v>930</v>
      </c>
      <c r="BB49" s="214" t="s">
        <v>15</v>
      </c>
      <c r="BC49" s="221" t="s">
        <v>1662</v>
      </c>
      <c r="BD49" s="212" t="s">
        <v>931</v>
      </c>
      <c r="BE49" s="223">
        <v>9868425521</v>
      </c>
      <c r="BF49" s="212" t="s">
        <v>932</v>
      </c>
      <c r="BG49" s="217" t="s">
        <v>15</v>
      </c>
      <c r="BH49" s="221" t="s">
        <v>1671</v>
      </c>
      <c r="BI49" s="212" t="s">
        <v>933</v>
      </c>
      <c r="BJ49" s="223">
        <v>9888308080</v>
      </c>
      <c r="BK49" s="223" t="s">
        <v>240</v>
      </c>
      <c r="BL49" s="215" t="s">
        <v>4</v>
      </c>
      <c r="BM49" s="215" t="s">
        <v>4</v>
      </c>
      <c r="BN49" s="215" t="s">
        <v>4</v>
      </c>
      <c r="BO49" s="215" t="s">
        <v>4</v>
      </c>
      <c r="BP49" s="215" t="s">
        <v>4</v>
      </c>
      <c r="BQ49" s="245" t="s">
        <v>4</v>
      </c>
      <c r="BR49" s="245" t="s">
        <v>4</v>
      </c>
      <c r="BS49" s="245" t="s">
        <v>4</v>
      </c>
      <c r="BT49" s="245" t="s">
        <v>4</v>
      </c>
      <c r="BU49" s="215" t="s">
        <v>4</v>
      </c>
      <c r="BV49" s="262" t="s">
        <v>4</v>
      </c>
      <c r="BW49" s="262" t="s">
        <v>4</v>
      </c>
      <c r="BX49" s="262" t="s">
        <v>4</v>
      </c>
      <c r="BY49" s="262" t="s">
        <v>4</v>
      </c>
      <c r="BZ49" s="215" t="s">
        <v>4</v>
      </c>
      <c r="CA49" s="262" t="s">
        <v>4</v>
      </c>
      <c r="CB49" s="262" t="s">
        <v>4</v>
      </c>
      <c r="CC49" s="262" t="s">
        <v>4</v>
      </c>
      <c r="CD49" s="262" t="s">
        <v>4</v>
      </c>
      <c r="CE49" s="222" t="s">
        <v>4</v>
      </c>
      <c r="CF49" s="262" t="s">
        <v>4</v>
      </c>
      <c r="CG49" s="262" t="s">
        <v>4</v>
      </c>
      <c r="CH49" s="262" t="s">
        <v>4</v>
      </c>
      <c r="CI49" s="262" t="s">
        <v>4</v>
      </c>
      <c r="CJ49" s="213" t="s">
        <v>4</v>
      </c>
      <c r="CK49" s="262" t="s">
        <v>4</v>
      </c>
      <c r="CL49" s="262" t="s">
        <v>4</v>
      </c>
      <c r="CM49" s="262" t="s">
        <v>4</v>
      </c>
      <c r="CN49" s="262" t="s">
        <v>4</v>
      </c>
      <c r="CO49" s="222" t="s">
        <v>4</v>
      </c>
      <c r="CP49" s="262" t="s">
        <v>4</v>
      </c>
      <c r="CQ49" s="262" t="s">
        <v>4</v>
      </c>
      <c r="CR49" s="262" t="s">
        <v>4</v>
      </c>
      <c r="CS49" s="262" t="s">
        <v>4</v>
      </c>
      <c r="CT49" s="212" t="s">
        <v>4</v>
      </c>
      <c r="CU49" s="262" t="s">
        <v>4</v>
      </c>
      <c r="CV49" s="262" t="s">
        <v>4</v>
      </c>
      <c r="CW49" s="262" t="s">
        <v>4</v>
      </c>
      <c r="CX49" s="262" t="s">
        <v>4</v>
      </c>
      <c r="CY49" s="212" t="s">
        <v>4</v>
      </c>
    </row>
    <row r="50" spans="1:103" ht="30" customHeight="1" x14ac:dyDescent="0.25">
      <c r="A50" s="186">
        <v>47</v>
      </c>
      <c r="B50" s="181"/>
      <c r="C50" s="195" t="s">
        <v>1248</v>
      </c>
      <c r="D50" s="214" t="s">
        <v>810</v>
      </c>
      <c r="E50" s="224" t="s">
        <v>1371</v>
      </c>
      <c r="F50" s="212" t="s">
        <v>934</v>
      </c>
      <c r="G50" s="223">
        <v>9415618150</v>
      </c>
      <c r="H50" s="269" t="s">
        <v>4</v>
      </c>
      <c r="I50" s="214" t="s">
        <v>810</v>
      </c>
      <c r="J50" s="221" t="s">
        <v>935</v>
      </c>
      <c r="K50" s="247" t="s">
        <v>18</v>
      </c>
      <c r="L50" s="270" t="s">
        <v>4</v>
      </c>
      <c r="M50" s="196" t="s">
        <v>4</v>
      </c>
      <c r="N50" s="214" t="s">
        <v>810</v>
      </c>
      <c r="O50" s="265" t="s">
        <v>1447</v>
      </c>
      <c r="P50" s="212" t="s">
        <v>936</v>
      </c>
      <c r="Q50" s="223" t="s">
        <v>937</v>
      </c>
      <c r="R50" s="223" t="s">
        <v>938</v>
      </c>
      <c r="S50" s="214" t="s">
        <v>810</v>
      </c>
      <c r="T50" s="224" t="s">
        <v>1479</v>
      </c>
      <c r="U50" s="212" t="s">
        <v>939</v>
      </c>
      <c r="V50" s="223">
        <v>7388074919</v>
      </c>
      <c r="W50" s="191" t="s">
        <v>207</v>
      </c>
      <c r="X50" s="217" t="s">
        <v>810</v>
      </c>
      <c r="Y50" s="224" t="s">
        <v>1516</v>
      </c>
      <c r="Z50" s="212" t="s">
        <v>940</v>
      </c>
      <c r="AA50" s="212">
        <v>9811565365</v>
      </c>
      <c r="AB50" s="215" t="s">
        <v>250</v>
      </c>
      <c r="AC50" s="217" t="s">
        <v>4</v>
      </c>
      <c r="AD50" s="215" t="s">
        <v>4</v>
      </c>
      <c r="AE50" s="215" t="s">
        <v>4</v>
      </c>
      <c r="AF50" s="215" t="s">
        <v>4</v>
      </c>
      <c r="AG50" s="215" t="s">
        <v>4</v>
      </c>
      <c r="AH50" s="246" t="s">
        <v>4</v>
      </c>
      <c r="AI50" s="215" t="s">
        <v>4</v>
      </c>
      <c r="AJ50" s="215" t="s">
        <v>4</v>
      </c>
      <c r="AK50" s="215" t="s">
        <v>4</v>
      </c>
      <c r="AL50" s="215" t="s">
        <v>4</v>
      </c>
      <c r="AM50" s="246" t="s">
        <v>4</v>
      </c>
      <c r="AN50" s="215" t="s">
        <v>4</v>
      </c>
      <c r="AO50" s="215" t="s">
        <v>4</v>
      </c>
      <c r="AP50" s="215" t="s">
        <v>4</v>
      </c>
      <c r="AQ50" s="218" t="s">
        <v>4</v>
      </c>
      <c r="AR50" s="246" t="s">
        <v>4</v>
      </c>
      <c r="AS50" s="215" t="s">
        <v>4</v>
      </c>
      <c r="AT50" s="215" t="s">
        <v>4</v>
      </c>
      <c r="AU50" s="215" t="s">
        <v>4</v>
      </c>
      <c r="AV50" s="223" t="s">
        <v>4</v>
      </c>
      <c r="AW50" s="246" t="s">
        <v>4</v>
      </c>
      <c r="AX50" s="215" t="s">
        <v>4</v>
      </c>
      <c r="AY50" s="215" t="s">
        <v>4</v>
      </c>
      <c r="AZ50" s="215" t="s">
        <v>4</v>
      </c>
      <c r="BA50" s="215" t="s">
        <v>4</v>
      </c>
      <c r="BB50" s="246" t="s">
        <v>4</v>
      </c>
      <c r="BC50" s="215" t="s">
        <v>4</v>
      </c>
      <c r="BD50" s="215" t="s">
        <v>4</v>
      </c>
      <c r="BE50" s="215" t="s">
        <v>4</v>
      </c>
      <c r="BF50" s="212" t="s">
        <v>4</v>
      </c>
      <c r="BG50" s="215" t="s">
        <v>4</v>
      </c>
      <c r="BH50" s="215" t="s">
        <v>4</v>
      </c>
      <c r="BI50" s="215" t="s">
        <v>4</v>
      </c>
      <c r="BJ50" s="215" t="s">
        <v>4</v>
      </c>
      <c r="BK50" s="223" t="s">
        <v>4</v>
      </c>
      <c r="BL50" s="215" t="s">
        <v>4</v>
      </c>
      <c r="BM50" s="215" t="s">
        <v>4</v>
      </c>
      <c r="BN50" s="215" t="s">
        <v>4</v>
      </c>
      <c r="BO50" s="215" t="s">
        <v>4</v>
      </c>
      <c r="BP50" s="215" t="s">
        <v>4</v>
      </c>
      <c r="BQ50" s="245" t="s">
        <v>4</v>
      </c>
      <c r="BR50" s="245" t="s">
        <v>4</v>
      </c>
      <c r="BS50" s="245" t="s">
        <v>4</v>
      </c>
      <c r="BT50" s="245" t="s">
        <v>4</v>
      </c>
      <c r="BU50" s="215" t="s">
        <v>4</v>
      </c>
      <c r="BV50" s="262" t="s">
        <v>4</v>
      </c>
      <c r="BW50" s="262" t="s">
        <v>4</v>
      </c>
      <c r="BX50" s="262" t="s">
        <v>4</v>
      </c>
      <c r="BY50" s="262" t="s">
        <v>4</v>
      </c>
      <c r="BZ50" s="215" t="s">
        <v>4</v>
      </c>
      <c r="CA50" s="262" t="s">
        <v>4</v>
      </c>
      <c r="CB50" s="262" t="s">
        <v>4</v>
      </c>
      <c r="CC50" s="262" t="s">
        <v>4</v>
      </c>
      <c r="CD50" s="262" t="s">
        <v>4</v>
      </c>
      <c r="CE50" s="222" t="s">
        <v>4</v>
      </c>
      <c r="CF50" s="262" t="s">
        <v>4</v>
      </c>
      <c r="CG50" s="262" t="s">
        <v>4</v>
      </c>
      <c r="CH50" s="262" t="s">
        <v>4</v>
      </c>
      <c r="CI50" s="262" t="s">
        <v>4</v>
      </c>
      <c r="CJ50" s="213" t="s">
        <v>4</v>
      </c>
      <c r="CK50" s="262" t="s">
        <v>4</v>
      </c>
      <c r="CL50" s="262" t="s">
        <v>4</v>
      </c>
      <c r="CM50" s="262" t="s">
        <v>4</v>
      </c>
      <c r="CN50" s="262" t="s">
        <v>4</v>
      </c>
      <c r="CO50" s="222" t="s">
        <v>4</v>
      </c>
      <c r="CP50" s="262" t="s">
        <v>4</v>
      </c>
      <c r="CQ50" s="262" t="s">
        <v>4</v>
      </c>
      <c r="CR50" s="262" t="s">
        <v>4</v>
      </c>
      <c r="CS50" s="262" t="s">
        <v>4</v>
      </c>
      <c r="CT50" s="212" t="s">
        <v>4</v>
      </c>
      <c r="CU50" s="262" t="s">
        <v>4</v>
      </c>
      <c r="CV50" s="262" t="s">
        <v>4</v>
      </c>
      <c r="CW50" s="262" t="s">
        <v>4</v>
      </c>
      <c r="CX50" s="262" t="s">
        <v>4</v>
      </c>
      <c r="CY50" s="212" t="s">
        <v>4</v>
      </c>
    </row>
    <row r="51" spans="1:103" ht="30" customHeight="1" x14ac:dyDescent="0.25">
      <c r="A51" s="186">
        <v>48</v>
      </c>
      <c r="B51" s="181"/>
      <c r="C51" s="195" t="s">
        <v>1773</v>
      </c>
      <c r="D51" s="214" t="s">
        <v>991</v>
      </c>
      <c r="E51" s="221" t="s">
        <v>1372</v>
      </c>
      <c r="F51" s="212" t="s">
        <v>992</v>
      </c>
      <c r="G51" s="213">
        <v>9849006364</v>
      </c>
      <c r="H51" s="218" t="s">
        <v>993</v>
      </c>
      <c r="I51" s="214" t="s">
        <v>566</v>
      </c>
      <c r="J51" s="221" t="s">
        <v>1416</v>
      </c>
      <c r="K51" s="212" t="s">
        <v>994</v>
      </c>
      <c r="L51" s="213">
        <v>9849048517</v>
      </c>
      <c r="M51" s="213" t="s">
        <v>110</v>
      </c>
      <c r="N51" s="214" t="s">
        <v>693</v>
      </c>
      <c r="O51" s="221" t="s">
        <v>1448</v>
      </c>
      <c r="P51" s="212" t="s">
        <v>995</v>
      </c>
      <c r="Q51" s="213" t="s">
        <v>996</v>
      </c>
      <c r="R51" s="223" t="s">
        <v>208</v>
      </c>
      <c r="S51" s="214" t="s">
        <v>149</v>
      </c>
      <c r="T51" s="221" t="s">
        <v>1480</v>
      </c>
      <c r="U51" s="212" t="s">
        <v>997</v>
      </c>
      <c r="V51" s="213" t="s">
        <v>972</v>
      </c>
      <c r="W51" s="213" t="s">
        <v>973</v>
      </c>
      <c r="X51" s="217" t="s">
        <v>21</v>
      </c>
      <c r="Y51" s="221" t="s">
        <v>1517</v>
      </c>
      <c r="Z51" s="212" t="s">
        <v>998</v>
      </c>
      <c r="AA51" s="213">
        <v>9849135286</v>
      </c>
      <c r="AB51" s="215" t="s">
        <v>999</v>
      </c>
      <c r="AC51" s="217" t="s">
        <v>149</v>
      </c>
      <c r="AD51" s="221" t="s">
        <v>1551</v>
      </c>
      <c r="AE51" s="212" t="s">
        <v>1000</v>
      </c>
      <c r="AF51" s="260" t="s">
        <v>4</v>
      </c>
      <c r="AG51" s="260" t="s">
        <v>4</v>
      </c>
      <c r="AH51" s="214" t="s">
        <v>15</v>
      </c>
      <c r="AI51" s="221" t="s">
        <v>1310</v>
      </c>
      <c r="AJ51" s="212" t="s">
        <v>1004</v>
      </c>
      <c r="AK51" s="213" t="s">
        <v>1005</v>
      </c>
      <c r="AL51" s="215" t="s">
        <v>1006</v>
      </c>
      <c r="AM51" s="214" t="s">
        <v>15</v>
      </c>
      <c r="AN51" s="221" t="s">
        <v>1312</v>
      </c>
      <c r="AO51" s="212" t="s">
        <v>1007</v>
      </c>
      <c r="AP51" s="213">
        <v>9440332973</v>
      </c>
      <c r="AQ51" s="218" t="s">
        <v>1008</v>
      </c>
      <c r="AR51" s="214" t="s">
        <v>15</v>
      </c>
      <c r="AS51" s="221" t="s">
        <v>1316</v>
      </c>
      <c r="AT51" s="213" t="s">
        <v>1009</v>
      </c>
      <c r="AU51" s="213" t="s">
        <v>1010</v>
      </c>
      <c r="AV51" s="223" t="s">
        <v>1011</v>
      </c>
      <c r="AW51" s="214" t="s">
        <v>15</v>
      </c>
      <c r="AX51" s="221" t="s">
        <v>1012</v>
      </c>
      <c r="AY51" s="212" t="s">
        <v>1013</v>
      </c>
      <c r="AZ51" s="260" t="s">
        <v>4</v>
      </c>
      <c r="BA51" s="260" t="s">
        <v>4</v>
      </c>
      <c r="BB51" s="214" t="s">
        <v>15</v>
      </c>
      <c r="BC51" s="221" t="s">
        <v>1320</v>
      </c>
      <c r="BD51" s="212" t="s">
        <v>1014</v>
      </c>
      <c r="BE51" s="213" t="s">
        <v>1015</v>
      </c>
      <c r="BF51" s="212" t="s">
        <v>1016</v>
      </c>
      <c r="BG51" s="217" t="s">
        <v>15</v>
      </c>
      <c r="BH51" s="221" t="s">
        <v>1679</v>
      </c>
      <c r="BI51" s="212" t="s">
        <v>1017</v>
      </c>
      <c r="BJ51" s="213">
        <v>9447363394</v>
      </c>
      <c r="BK51" s="223" t="s">
        <v>1018</v>
      </c>
      <c r="BL51" s="217" t="s">
        <v>15</v>
      </c>
      <c r="BM51" s="221" t="s">
        <v>1692</v>
      </c>
      <c r="BN51" s="212" t="s">
        <v>1019</v>
      </c>
      <c r="BO51" s="213">
        <v>9346964232</v>
      </c>
      <c r="BP51" s="215" t="s">
        <v>1020</v>
      </c>
      <c r="BQ51" s="217" t="s">
        <v>15</v>
      </c>
      <c r="BR51" s="221" t="s">
        <v>1701</v>
      </c>
      <c r="BS51" s="212" t="s">
        <v>1021</v>
      </c>
      <c r="BT51" s="213">
        <v>9895069926</v>
      </c>
      <c r="BU51" s="215" t="s">
        <v>1022</v>
      </c>
      <c r="BV51" s="217" t="s">
        <v>15</v>
      </c>
      <c r="BW51" s="221" t="s">
        <v>1710</v>
      </c>
      <c r="BX51" s="212" t="s">
        <v>1023</v>
      </c>
      <c r="BY51" s="213">
        <v>9394558680</v>
      </c>
      <c r="BZ51" s="215" t="s">
        <v>1024</v>
      </c>
      <c r="CA51" s="217" t="s">
        <v>15</v>
      </c>
      <c r="CB51" s="221" t="s">
        <v>1720</v>
      </c>
      <c r="CC51" s="212" t="s">
        <v>1025</v>
      </c>
      <c r="CD51" s="213">
        <v>9844595361</v>
      </c>
      <c r="CE51" s="222" t="s">
        <v>1026</v>
      </c>
      <c r="CF51" s="217" t="s">
        <v>15</v>
      </c>
      <c r="CG51" s="221" t="s">
        <v>1727</v>
      </c>
      <c r="CH51" s="212" t="s">
        <v>1027</v>
      </c>
      <c r="CI51" s="213">
        <v>9949361646</v>
      </c>
      <c r="CJ51" s="213" t="s">
        <v>1028</v>
      </c>
      <c r="CK51" s="217" t="s">
        <v>15</v>
      </c>
      <c r="CL51" s="221" t="s">
        <v>1331</v>
      </c>
      <c r="CM51" s="213" t="s">
        <v>1029</v>
      </c>
      <c r="CN51" s="260" t="s">
        <v>4</v>
      </c>
      <c r="CO51" s="298" t="s">
        <v>4</v>
      </c>
      <c r="CP51" s="217" t="s">
        <v>15</v>
      </c>
      <c r="CQ51" s="221" t="s">
        <v>1740</v>
      </c>
      <c r="CR51" s="213" t="s">
        <v>1030</v>
      </c>
      <c r="CS51" s="213">
        <v>9849508022</v>
      </c>
      <c r="CT51" s="212" t="s">
        <v>1031</v>
      </c>
      <c r="CU51" s="217" t="s">
        <v>15</v>
      </c>
      <c r="CV51" s="221" t="s">
        <v>1747</v>
      </c>
      <c r="CW51" s="213" t="s">
        <v>1032</v>
      </c>
      <c r="CX51" s="213">
        <v>9443173194</v>
      </c>
      <c r="CY51" s="212" t="s">
        <v>1033</v>
      </c>
    </row>
    <row r="52" spans="1:103" ht="30" customHeight="1" x14ac:dyDescent="0.25">
      <c r="A52" s="186">
        <v>49</v>
      </c>
      <c r="B52" s="181"/>
      <c r="C52" s="195" t="s">
        <v>1774</v>
      </c>
      <c r="D52" s="214" t="s">
        <v>15</v>
      </c>
      <c r="E52" s="221" t="s">
        <v>1294</v>
      </c>
      <c r="F52" s="212" t="s">
        <v>1034</v>
      </c>
      <c r="G52" s="213" t="s">
        <v>1035</v>
      </c>
      <c r="H52" s="218" t="s">
        <v>1036</v>
      </c>
      <c r="I52" s="214" t="s">
        <v>15</v>
      </c>
      <c r="J52" s="221" t="s">
        <v>1296</v>
      </c>
      <c r="K52" s="228" t="s">
        <v>1037</v>
      </c>
      <c r="L52" s="213">
        <v>9895982069</v>
      </c>
      <c r="M52" s="213" t="s">
        <v>1038</v>
      </c>
      <c r="N52" s="214" t="s">
        <v>4</v>
      </c>
      <c r="O52" s="215" t="s">
        <v>4</v>
      </c>
      <c r="P52" s="215" t="s">
        <v>4</v>
      </c>
      <c r="Q52" s="215" t="s">
        <v>4</v>
      </c>
      <c r="R52" s="223" t="s">
        <v>4</v>
      </c>
      <c r="S52" s="214" t="s">
        <v>4</v>
      </c>
      <c r="T52" s="215" t="s">
        <v>4</v>
      </c>
      <c r="U52" s="215" t="s">
        <v>4</v>
      </c>
      <c r="V52" s="215" t="s">
        <v>4</v>
      </c>
      <c r="W52" s="215" t="s">
        <v>4</v>
      </c>
      <c r="X52" s="217" t="s">
        <v>4</v>
      </c>
      <c r="Y52" s="215" t="s">
        <v>4</v>
      </c>
      <c r="Z52" s="215" t="s">
        <v>4</v>
      </c>
      <c r="AA52" s="215" t="s">
        <v>4</v>
      </c>
      <c r="AB52" s="215" t="s">
        <v>4</v>
      </c>
      <c r="AC52" s="217" t="s">
        <v>4</v>
      </c>
      <c r="AD52" s="215" t="s">
        <v>4</v>
      </c>
      <c r="AE52" s="215" t="s">
        <v>4</v>
      </c>
      <c r="AF52" s="215" t="s">
        <v>4</v>
      </c>
      <c r="AG52" s="215" t="s">
        <v>4</v>
      </c>
      <c r="AH52" s="214" t="s">
        <v>4</v>
      </c>
      <c r="AI52" s="215" t="s">
        <v>4</v>
      </c>
      <c r="AJ52" s="215" t="s">
        <v>4</v>
      </c>
      <c r="AK52" s="215" t="s">
        <v>4</v>
      </c>
      <c r="AL52" s="215" t="s">
        <v>4</v>
      </c>
      <c r="AM52" s="214" t="s">
        <v>4</v>
      </c>
      <c r="AN52" s="215" t="s">
        <v>4</v>
      </c>
      <c r="AO52" s="215" t="s">
        <v>4</v>
      </c>
      <c r="AP52" s="215" t="s">
        <v>4</v>
      </c>
      <c r="AQ52" s="218" t="s">
        <v>4</v>
      </c>
      <c r="AR52" s="214" t="s">
        <v>4</v>
      </c>
      <c r="AS52" s="215" t="s">
        <v>4</v>
      </c>
      <c r="AT52" s="215" t="s">
        <v>4</v>
      </c>
      <c r="AU52" s="215" t="s">
        <v>4</v>
      </c>
      <c r="AV52" s="223" t="s">
        <v>4</v>
      </c>
      <c r="AW52" s="214" t="s">
        <v>4</v>
      </c>
      <c r="AX52" s="215" t="s">
        <v>4</v>
      </c>
      <c r="AY52" s="215" t="s">
        <v>4</v>
      </c>
      <c r="AZ52" s="215" t="s">
        <v>4</v>
      </c>
      <c r="BA52" s="215" t="s">
        <v>4</v>
      </c>
      <c r="BB52" s="214" t="s">
        <v>4</v>
      </c>
      <c r="BC52" s="215" t="s">
        <v>4</v>
      </c>
      <c r="BD52" s="215" t="s">
        <v>4</v>
      </c>
      <c r="BE52" s="215" t="s">
        <v>4</v>
      </c>
      <c r="BF52" s="212" t="s">
        <v>4</v>
      </c>
      <c r="BG52" s="215" t="s">
        <v>4</v>
      </c>
      <c r="BH52" s="215" t="s">
        <v>4</v>
      </c>
      <c r="BI52" s="215" t="s">
        <v>4</v>
      </c>
      <c r="BJ52" s="215" t="s">
        <v>4</v>
      </c>
      <c r="BK52" s="223" t="s">
        <v>4</v>
      </c>
      <c r="BL52" s="215" t="s">
        <v>4</v>
      </c>
      <c r="BM52" s="215" t="s">
        <v>4</v>
      </c>
      <c r="BN52" s="215" t="s">
        <v>4</v>
      </c>
      <c r="BO52" s="215" t="s">
        <v>4</v>
      </c>
      <c r="BP52" s="215" t="s">
        <v>4</v>
      </c>
      <c r="BQ52" s="215" t="s">
        <v>4</v>
      </c>
      <c r="BR52" s="215" t="s">
        <v>4</v>
      </c>
      <c r="BS52" s="215" t="s">
        <v>4</v>
      </c>
      <c r="BT52" s="215" t="s">
        <v>4</v>
      </c>
      <c r="BU52" s="215" t="s">
        <v>4</v>
      </c>
      <c r="BV52" s="215" t="s">
        <v>4</v>
      </c>
      <c r="BW52" s="215" t="s">
        <v>4</v>
      </c>
      <c r="BX52" s="215" t="s">
        <v>4</v>
      </c>
      <c r="BY52" s="215" t="s">
        <v>4</v>
      </c>
      <c r="BZ52" s="215" t="s">
        <v>4</v>
      </c>
      <c r="CA52" s="215" t="s">
        <v>4</v>
      </c>
      <c r="CB52" s="215" t="s">
        <v>4</v>
      </c>
      <c r="CC52" s="215" t="s">
        <v>4</v>
      </c>
      <c r="CD52" s="215" t="s">
        <v>4</v>
      </c>
      <c r="CE52" s="222" t="s">
        <v>4</v>
      </c>
      <c r="CF52" s="215" t="s">
        <v>4</v>
      </c>
      <c r="CG52" s="215" t="s">
        <v>4</v>
      </c>
      <c r="CH52" s="215" t="s">
        <v>4</v>
      </c>
      <c r="CI52" s="215" t="s">
        <v>4</v>
      </c>
      <c r="CJ52" s="213" t="s">
        <v>4</v>
      </c>
      <c r="CK52" s="215" t="s">
        <v>4</v>
      </c>
      <c r="CL52" s="215" t="s">
        <v>4</v>
      </c>
      <c r="CM52" s="215" t="s">
        <v>4</v>
      </c>
      <c r="CN52" s="215" t="s">
        <v>4</v>
      </c>
      <c r="CO52" s="222" t="s">
        <v>4</v>
      </c>
      <c r="CP52" s="215" t="s">
        <v>4</v>
      </c>
      <c r="CQ52" s="215" t="s">
        <v>4</v>
      </c>
      <c r="CR52" s="215" t="s">
        <v>4</v>
      </c>
      <c r="CS52" s="215" t="s">
        <v>4</v>
      </c>
      <c r="CT52" s="212" t="s">
        <v>4</v>
      </c>
      <c r="CU52" s="215" t="s">
        <v>4</v>
      </c>
      <c r="CV52" s="215" t="s">
        <v>4</v>
      </c>
      <c r="CW52" s="215" t="s">
        <v>4</v>
      </c>
      <c r="CX52" s="215" t="s">
        <v>4</v>
      </c>
      <c r="CY52" s="212" t="s">
        <v>4</v>
      </c>
    </row>
    <row r="53" spans="1:103" ht="30" customHeight="1" x14ac:dyDescent="0.25">
      <c r="A53" s="186">
        <v>50</v>
      </c>
      <c r="B53" s="181"/>
      <c r="C53" s="195" t="s">
        <v>1775</v>
      </c>
      <c r="D53" s="214" t="s">
        <v>55</v>
      </c>
      <c r="E53" s="221" t="s">
        <v>1373</v>
      </c>
      <c r="F53" s="271" t="s">
        <v>1001</v>
      </c>
      <c r="G53" s="213" t="s">
        <v>1002</v>
      </c>
      <c r="H53" s="218" t="s">
        <v>1003</v>
      </c>
      <c r="I53" s="214" t="s">
        <v>1039</v>
      </c>
      <c r="J53" s="221" t="s">
        <v>1372</v>
      </c>
      <c r="K53" s="228" t="s">
        <v>1040</v>
      </c>
      <c r="L53" s="213">
        <v>9849006364</v>
      </c>
      <c r="M53" s="213" t="s">
        <v>993</v>
      </c>
      <c r="N53" s="214" t="s">
        <v>1041</v>
      </c>
      <c r="O53" s="221" t="s">
        <v>1301</v>
      </c>
      <c r="P53" s="228" t="s">
        <v>1042</v>
      </c>
      <c r="Q53" s="213">
        <v>9448126352</v>
      </c>
      <c r="R53" s="223" t="s">
        <v>1043</v>
      </c>
      <c r="S53" s="214" t="s">
        <v>1044</v>
      </c>
      <c r="T53" s="230" t="s">
        <v>1481</v>
      </c>
      <c r="U53" s="228" t="s">
        <v>1045</v>
      </c>
      <c r="V53" s="213">
        <v>7353771099</v>
      </c>
      <c r="W53" s="212" t="s">
        <v>1046</v>
      </c>
      <c r="X53" s="217" t="s">
        <v>15</v>
      </c>
      <c r="Y53" s="221" t="s">
        <v>1307</v>
      </c>
      <c r="Z53" s="228" t="s">
        <v>1047</v>
      </c>
      <c r="AA53" s="213">
        <v>9880737890</v>
      </c>
      <c r="AB53" s="215" t="s">
        <v>1048</v>
      </c>
      <c r="AC53" s="217" t="s">
        <v>15</v>
      </c>
      <c r="AD53" s="221" t="s">
        <v>1049</v>
      </c>
      <c r="AE53" s="228" t="s">
        <v>1050</v>
      </c>
      <c r="AF53" s="213">
        <v>9849847973</v>
      </c>
      <c r="AG53" s="213" t="s">
        <v>1051</v>
      </c>
      <c r="AH53" s="214" t="s">
        <v>15</v>
      </c>
      <c r="AI53" s="230" t="s">
        <v>1311</v>
      </c>
      <c r="AJ53" s="228" t="s">
        <v>1052</v>
      </c>
      <c r="AK53" s="213">
        <v>9845985304</v>
      </c>
      <c r="AL53" s="215" t="s">
        <v>1053</v>
      </c>
      <c r="AM53" s="214" t="s">
        <v>15</v>
      </c>
      <c r="AN53" s="230" t="s">
        <v>1313</v>
      </c>
      <c r="AO53" s="228" t="s">
        <v>1054</v>
      </c>
      <c r="AP53" s="213">
        <v>9448117835</v>
      </c>
      <c r="AQ53" s="218" t="s">
        <v>1055</v>
      </c>
      <c r="AR53" s="214" t="s">
        <v>15</v>
      </c>
      <c r="AS53" s="230" t="s">
        <v>1625</v>
      </c>
      <c r="AT53" s="228" t="s">
        <v>1056</v>
      </c>
      <c r="AU53" s="213">
        <v>9848193852</v>
      </c>
      <c r="AV53" s="223" t="s">
        <v>1057</v>
      </c>
      <c r="AW53" s="214" t="s">
        <v>15</v>
      </c>
      <c r="AX53" s="230" t="s">
        <v>1058</v>
      </c>
      <c r="AY53" s="228" t="s">
        <v>1059</v>
      </c>
      <c r="AZ53" s="213" t="s">
        <v>1060</v>
      </c>
      <c r="BA53" s="215" t="s">
        <v>1061</v>
      </c>
      <c r="BB53" s="214" t="s">
        <v>15</v>
      </c>
      <c r="BC53" s="221" t="s">
        <v>1663</v>
      </c>
      <c r="BD53" s="230" t="s">
        <v>1062</v>
      </c>
      <c r="BE53" s="213">
        <v>9393999876</v>
      </c>
      <c r="BF53" s="212" t="s">
        <v>1063</v>
      </c>
      <c r="BG53" s="217" t="s">
        <v>15</v>
      </c>
      <c r="BH53" s="230" t="s">
        <v>1323</v>
      </c>
      <c r="BI53" s="228" t="s">
        <v>1064</v>
      </c>
      <c r="BJ53" s="213">
        <v>9246523172</v>
      </c>
      <c r="BK53" s="223" t="s">
        <v>1065</v>
      </c>
      <c r="BL53" s="217" t="s">
        <v>15</v>
      </c>
      <c r="BM53" s="230" t="s">
        <v>1693</v>
      </c>
      <c r="BN53" s="228" t="s">
        <v>1066</v>
      </c>
      <c r="BO53" s="213">
        <v>8019078900</v>
      </c>
      <c r="BP53" s="215" t="s">
        <v>1067</v>
      </c>
      <c r="BQ53" s="217" t="s">
        <v>15</v>
      </c>
      <c r="BR53" s="230" t="s">
        <v>1068</v>
      </c>
      <c r="BS53" s="228" t="s">
        <v>1069</v>
      </c>
      <c r="BT53" s="213">
        <v>9246532269</v>
      </c>
      <c r="BU53" s="215" t="s">
        <v>1070</v>
      </c>
      <c r="BV53" s="217" t="s">
        <v>15</v>
      </c>
      <c r="BW53" s="230" t="s">
        <v>1711</v>
      </c>
      <c r="BX53" s="230" t="s">
        <v>1071</v>
      </c>
      <c r="BY53" s="213">
        <v>9848410073</v>
      </c>
      <c r="BZ53" s="215" t="s">
        <v>1072</v>
      </c>
      <c r="CA53" s="217" t="s">
        <v>15</v>
      </c>
      <c r="CB53" s="221" t="s">
        <v>1329</v>
      </c>
      <c r="CC53" s="228" t="s">
        <v>1073</v>
      </c>
      <c r="CD53" s="213">
        <v>9849206289</v>
      </c>
      <c r="CE53" s="222" t="s">
        <v>1074</v>
      </c>
      <c r="CF53" s="217" t="s">
        <v>15</v>
      </c>
      <c r="CG53" s="230" t="s">
        <v>1075</v>
      </c>
      <c r="CH53" s="228" t="s">
        <v>1076</v>
      </c>
      <c r="CI53" s="213" t="s">
        <v>1077</v>
      </c>
      <c r="CJ53" s="213" t="s">
        <v>1078</v>
      </c>
      <c r="CK53" s="217" t="s">
        <v>15</v>
      </c>
      <c r="CL53" s="230" t="s">
        <v>1332</v>
      </c>
      <c r="CM53" s="228" t="s">
        <v>1079</v>
      </c>
      <c r="CN53" s="213">
        <v>9177373837</v>
      </c>
      <c r="CO53" s="222" t="s">
        <v>1080</v>
      </c>
      <c r="CP53" s="262" t="s">
        <v>4</v>
      </c>
      <c r="CQ53" s="262" t="s">
        <v>4</v>
      </c>
      <c r="CR53" s="262" t="s">
        <v>4</v>
      </c>
      <c r="CS53" s="262" t="s">
        <v>4</v>
      </c>
      <c r="CT53" s="212" t="s">
        <v>4</v>
      </c>
      <c r="CU53" s="262" t="s">
        <v>4</v>
      </c>
      <c r="CV53" s="262" t="s">
        <v>4</v>
      </c>
      <c r="CW53" s="262" t="s">
        <v>4</v>
      </c>
      <c r="CX53" s="262" t="s">
        <v>4</v>
      </c>
      <c r="CY53" s="212" t="s">
        <v>4</v>
      </c>
    </row>
    <row r="54" spans="1:103" ht="30" customHeight="1" x14ac:dyDescent="0.25">
      <c r="A54" s="186">
        <v>51</v>
      </c>
      <c r="B54" s="181"/>
      <c r="C54" s="195" t="s">
        <v>1252</v>
      </c>
      <c r="D54" s="214" t="s">
        <v>810</v>
      </c>
      <c r="E54" s="221" t="s">
        <v>1374</v>
      </c>
      <c r="F54" s="228" t="s">
        <v>954</v>
      </c>
      <c r="G54" s="213">
        <v>9449190453</v>
      </c>
      <c r="H54" s="218" t="s">
        <v>955</v>
      </c>
      <c r="I54" s="214" t="s">
        <v>810</v>
      </c>
      <c r="J54" s="221" t="s">
        <v>1297</v>
      </c>
      <c r="K54" s="228" t="s">
        <v>956</v>
      </c>
      <c r="L54" s="213">
        <v>9894107156</v>
      </c>
      <c r="M54" s="213" t="s">
        <v>957</v>
      </c>
      <c r="N54" s="214" t="s">
        <v>810</v>
      </c>
      <c r="O54" s="221" t="s">
        <v>958</v>
      </c>
      <c r="P54" s="272" t="s">
        <v>959</v>
      </c>
      <c r="Q54" s="213" t="s">
        <v>960</v>
      </c>
      <c r="R54" s="223" t="s">
        <v>961</v>
      </c>
      <c r="S54" s="214" t="s">
        <v>810</v>
      </c>
      <c r="T54" s="221" t="s">
        <v>1482</v>
      </c>
      <c r="U54" s="228" t="s">
        <v>962</v>
      </c>
      <c r="V54" s="213">
        <v>9845530976</v>
      </c>
      <c r="W54" s="212" t="s">
        <v>963</v>
      </c>
      <c r="X54" s="217" t="s">
        <v>810</v>
      </c>
      <c r="Y54" s="221" t="s">
        <v>964</v>
      </c>
      <c r="Z54" s="228" t="s">
        <v>965</v>
      </c>
      <c r="AA54" s="213" t="s">
        <v>966</v>
      </c>
      <c r="AB54" s="215" t="s">
        <v>967</v>
      </c>
      <c r="AC54" s="217" t="s">
        <v>810</v>
      </c>
      <c r="AD54" s="221" t="s">
        <v>968</v>
      </c>
      <c r="AE54" s="228" t="s">
        <v>969</v>
      </c>
      <c r="AF54" s="213">
        <v>9989170786</v>
      </c>
      <c r="AG54" s="213" t="s">
        <v>970</v>
      </c>
      <c r="AH54" s="214" t="s">
        <v>810</v>
      </c>
      <c r="AI54" s="221" t="s">
        <v>1576</v>
      </c>
      <c r="AJ54" s="228" t="s">
        <v>971</v>
      </c>
      <c r="AK54" s="213" t="s">
        <v>972</v>
      </c>
      <c r="AL54" s="215" t="s">
        <v>973</v>
      </c>
      <c r="AM54" s="214" t="s">
        <v>810</v>
      </c>
      <c r="AN54" s="221" t="s">
        <v>1314</v>
      </c>
      <c r="AO54" s="228" t="s">
        <v>974</v>
      </c>
      <c r="AP54" s="213" t="s">
        <v>975</v>
      </c>
      <c r="AQ54" s="218" t="s">
        <v>976</v>
      </c>
      <c r="AR54" s="214" t="s">
        <v>810</v>
      </c>
      <c r="AS54" s="221" t="s">
        <v>1626</v>
      </c>
      <c r="AT54" s="228" t="s">
        <v>977</v>
      </c>
      <c r="AU54" s="213">
        <v>9847140878</v>
      </c>
      <c r="AV54" s="223" t="s">
        <v>978</v>
      </c>
      <c r="AW54" s="214" t="s">
        <v>810</v>
      </c>
      <c r="AX54" s="221" t="s">
        <v>1318</v>
      </c>
      <c r="AY54" s="228" t="s">
        <v>979</v>
      </c>
      <c r="AZ54" s="213">
        <v>9447350110</v>
      </c>
      <c r="BA54" s="215" t="s">
        <v>980</v>
      </c>
      <c r="BB54" s="214" t="s">
        <v>810</v>
      </c>
      <c r="BC54" s="221" t="s">
        <v>1321</v>
      </c>
      <c r="BD54" s="228" t="s">
        <v>981</v>
      </c>
      <c r="BE54" s="213">
        <v>9443444230</v>
      </c>
      <c r="BF54" s="212" t="s">
        <v>982</v>
      </c>
      <c r="BG54" s="217" t="s">
        <v>810</v>
      </c>
      <c r="BH54" s="221" t="s">
        <v>1324</v>
      </c>
      <c r="BI54" s="228" t="s">
        <v>983</v>
      </c>
      <c r="BJ54" s="213">
        <v>9600853657</v>
      </c>
      <c r="BK54" s="223" t="s">
        <v>984</v>
      </c>
      <c r="BL54" s="217" t="s">
        <v>810</v>
      </c>
      <c r="BM54" s="221" t="s">
        <v>1325</v>
      </c>
      <c r="BN54" s="228" t="s">
        <v>985</v>
      </c>
      <c r="BO54" s="213">
        <v>9865111941</v>
      </c>
      <c r="BP54" s="215" t="s">
        <v>986</v>
      </c>
      <c r="BQ54" s="217" t="s">
        <v>810</v>
      </c>
      <c r="BR54" s="221" t="s">
        <v>1327</v>
      </c>
      <c r="BS54" s="228" t="s">
        <v>987</v>
      </c>
      <c r="BT54" s="213">
        <v>9443422191</v>
      </c>
      <c r="BU54" s="215" t="s">
        <v>988</v>
      </c>
      <c r="BV54" s="217" t="s">
        <v>810</v>
      </c>
      <c r="BW54" s="221" t="s">
        <v>1712</v>
      </c>
      <c r="BX54" s="228" t="s">
        <v>989</v>
      </c>
      <c r="BY54" s="213">
        <v>9985238558</v>
      </c>
      <c r="BZ54" s="215" t="s">
        <v>990</v>
      </c>
      <c r="CA54" s="217" t="s">
        <v>810</v>
      </c>
      <c r="CB54" s="221" t="s">
        <v>1330</v>
      </c>
      <c r="CC54" s="273" t="s">
        <v>4</v>
      </c>
      <c r="CD54" s="213">
        <v>9246599205</v>
      </c>
      <c r="CE54" s="298" t="s">
        <v>4</v>
      </c>
      <c r="CF54" s="262" t="s">
        <v>4</v>
      </c>
      <c r="CG54" s="262" t="s">
        <v>4</v>
      </c>
      <c r="CH54" s="262" t="s">
        <v>4</v>
      </c>
      <c r="CI54" s="262" t="s">
        <v>4</v>
      </c>
      <c r="CJ54" s="213" t="s">
        <v>4</v>
      </c>
      <c r="CK54" s="262" t="s">
        <v>4</v>
      </c>
      <c r="CL54" s="262" t="s">
        <v>4</v>
      </c>
      <c r="CM54" s="262" t="s">
        <v>4</v>
      </c>
      <c r="CN54" s="262" t="s">
        <v>4</v>
      </c>
      <c r="CO54" s="222" t="s">
        <v>4</v>
      </c>
      <c r="CP54" s="262" t="s">
        <v>4</v>
      </c>
      <c r="CQ54" s="262" t="s">
        <v>4</v>
      </c>
      <c r="CR54" s="262" t="s">
        <v>4</v>
      </c>
      <c r="CS54" s="262" t="s">
        <v>4</v>
      </c>
      <c r="CT54" s="212" t="s">
        <v>4</v>
      </c>
      <c r="CU54" s="262" t="s">
        <v>4</v>
      </c>
      <c r="CV54" s="262" t="s">
        <v>4</v>
      </c>
      <c r="CW54" s="262" t="s">
        <v>4</v>
      </c>
      <c r="CX54" s="262" t="s">
        <v>4</v>
      </c>
      <c r="CY54" s="212" t="s">
        <v>4</v>
      </c>
    </row>
    <row r="55" spans="1:103" ht="30" customHeight="1" x14ac:dyDescent="0.25">
      <c r="A55" s="186">
        <v>52</v>
      </c>
      <c r="B55" s="181"/>
      <c r="C55" s="195" t="s">
        <v>1253</v>
      </c>
      <c r="D55" s="214" t="s">
        <v>1194</v>
      </c>
      <c r="E55" s="221" t="s">
        <v>1375</v>
      </c>
      <c r="F55" s="275" t="s">
        <v>1379</v>
      </c>
      <c r="G55" s="276">
        <v>9824156015</v>
      </c>
      <c r="H55" s="218" t="s">
        <v>553</v>
      </c>
      <c r="I55" s="214" t="s">
        <v>864</v>
      </c>
      <c r="J55" s="221" t="s">
        <v>1195</v>
      </c>
      <c r="K55" s="275" t="s">
        <v>1196</v>
      </c>
      <c r="L55" s="276">
        <v>9821476817</v>
      </c>
      <c r="M55" s="213" t="s">
        <v>1197</v>
      </c>
      <c r="N55" s="214" t="s">
        <v>1198</v>
      </c>
      <c r="O55" s="278" t="s">
        <v>1449</v>
      </c>
      <c r="P55" s="275" t="s">
        <v>1199</v>
      </c>
      <c r="Q55" s="276">
        <v>9820310091</v>
      </c>
      <c r="R55" s="223" t="s">
        <v>1200</v>
      </c>
      <c r="S55" s="214" t="s">
        <v>1201</v>
      </c>
      <c r="T55" s="274" t="s">
        <v>1483</v>
      </c>
      <c r="U55" s="275" t="s">
        <v>1202</v>
      </c>
      <c r="V55" s="276">
        <v>9825592770</v>
      </c>
      <c r="W55" s="212" t="s">
        <v>1203</v>
      </c>
      <c r="X55" s="214" t="s">
        <v>1204</v>
      </c>
      <c r="Y55" s="274" t="s">
        <v>1518</v>
      </c>
      <c r="Z55" s="275" t="s">
        <v>1205</v>
      </c>
      <c r="AA55" s="276">
        <v>9824126230</v>
      </c>
      <c r="AB55" s="215" t="s">
        <v>1206</v>
      </c>
      <c r="AC55" s="214" t="s">
        <v>1207</v>
      </c>
      <c r="AD55" s="274" t="s">
        <v>1308</v>
      </c>
      <c r="AE55" s="275" t="s">
        <v>1208</v>
      </c>
      <c r="AF55" s="276">
        <v>9821482020</v>
      </c>
      <c r="AG55" s="213" t="s">
        <v>1209</v>
      </c>
      <c r="AH55" s="214" t="s">
        <v>1210</v>
      </c>
      <c r="AI55" s="274" t="s">
        <v>1577</v>
      </c>
      <c r="AJ55" s="275" t="s">
        <v>1211</v>
      </c>
      <c r="AK55" s="276">
        <v>9825535957</v>
      </c>
      <c r="AL55" s="215" t="s">
        <v>1212</v>
      </c>
      <c r="AM55" s="214" t="s">
        <v>21</v>
      </c>
      <c r="AN55" s="274" t="s">
        <v>1315</v>
      </c>
      <c r="AO55" s="275" t="s">
        <v>1213</v>
      </c>
      <c r="AP55" s="276">
        <v>9327234398</v>
      </c>
      <c r="AQ55" s="218" t="s">
        <v>237</v>
      </c>
      <c r="AR55" s="246" t="s">
        <v>4</v>
      </c>
      <c r="AS55" s="215" t="s">
        <v>4</v>
      </c>
      <c r="AT55" s="215" t="s">
        <v>4</v>
      </c>
      <c r="AU55" s="215" t="s">
        <v>4</v>
      </c>
      <c r="AV55" s="223" t="s">
        <v>4</v>
      </c>
      <c r="AW55" s="246" t="s">
        <v>4</v>
      </c>
      <c r="AX55" s="279" t="s">
        <v>4</v>
      </c>
      <c r="AY55" s="280" t="s">
        <v>4</v>
      </c>
      <c r="AZ55" s="281" t="s">
        <v>4</v>
      </c>
      <c r="BA55" s="215" t="s">
        <v>4</v>
      </c>
      <c r="BB55" s="246" t="s">
        <v>4</v>
      </c>
      <c r="BC55" s="279" t="s">
        <v>4</v>
      </c>
      <c r="BD55" s="280" t="s">
        <v>4</v>
      </c>
      <c r="BE55" s="281" t="s">
        <v>4</v>
      </c>
      <c r="BF55" s="212" t="s">
        <v>4</v>
      </c>
      <c r="BG55" s="217" t="s">
        <v>4</v>
      </c>
      <c r="BH55" s="279" t="s">
        <v>4</v>
      </c>
      <c r="BI55" s="280" t="s">
        <v>4</v>
      </c>
      <c r="BJ55" s="281" t="s">
        <v>4</v>
      </c>
      <c r="BK55" s="223" t="s">
        <v>4</v>
      </c>
      <c r="BL55" s="217" t="s">
        <v>4</v>
      </c>
      <c r="BM55" s="279" t="s">
        <v>4</v>
      </c>
      <c r="BN55" s="280" t="s">
        <v>4</v>
      </c>
      <c r="BO55" s="281" t="s">
        <v>4</v>
      </c>
      <c r="BP55" s="215" t="s">
        <v>4</v>
      </c>
      <c r="BQ55" s="217" t="s">
        <v>4</v>
      </c>
      <c r="BR55" s="279" t="s">
        <v>4</v>
      </c>
      <c r="BS55" s="280" t="s">
        <v>4</v>
      </c>
      <c r="BT55" s="281" t="s">
        <v>4</v>
      </c>
      <c r="BU55" s="215" t="s">
        <v>4</v>
      </c>
      <c r="BV55" s="217" t="s">
        <v>4</v>
      </c>
      <c r="BW55" s="279" t="s">
        <v>4</v>
      </c>
      <c r="BX55" s="280" t="s">
        <v>4</v>
      </c>
      <c r="BY55" s="281" t="s">
        <v>4</v>
      </c>
      <c r="BZ55" s="215" t="s">
        <v>4</v>
      </c>
      <c r="CA55" s="217" t="s">
        <v>4</v>
      </c>
      <c r="CB55" s="279" t="s">
        <v>4</v>
      </c>
      <c r="CC55" s="280" t="s">
        <v>4</v>
      </c>
      <c r="CD55" s="281" t="s">
        <v>4</v>
      </c>
      <c r="CE55" s="222" t="s">
        <v>4</v>
      </c>
      <c r="CF55" s="262" t="s">
        <v>4</v>
      </c>
      <c r="CG55" s="279" t="s">
        <v>4</v>
      </c>
      <c r="CH55" s="280" t="s">
        <v>4</v>
      </c>
      <c r="CI55" s="281" t="s">
        <v>4</v>
      </c>
      <c r="CJ55" s="213" t="s">
        <v>4</v>
      </c>
      <c r="CK55" s="262" t="s">
        <v>4</v>
      </c>
      <c r="CL55" s="279" t="s">
        <v>4</v>
      </c>
      <c r="CM55" s="280" t="s">
        <v>4</v>
      </c>
      <c r="CN55" s="281" t="s">
        <v>4</v>
      </c>
      <c r="CO55" s="222" t="s">
        <v>4</v>
      </c>
      <c r="CP55" s="262" t="s">
        <v>4</v>
      </c>
      <c r="CQ55" s="279" t="s">
        <v>4</v>
      </c>
      <c r="CR55" s="280" t="s">
        <v>4</v>
      </c>
      <c r="CS55" s="281" t="s">
        <v>4</v>
      </c>
      <c r="CT55" s="212" t="s">
        <v>4</v>
      </c>
      <c r="CU55" s="241" t="s">
        <v>4</v>
      </c>
      <c r="CV55" s="279" t="s">
        <v>4</v>
      </c>
      <c r="CW55" s="280" t="s">
        <v>4</v>
      </c>
      <c r="CX55" s="281" t="s">
        <v>4</v>
      </c>
      <c r="CY55" s="212" t="s">
        <v>4</v>
      </c>
    </row>
    <row r="56" spans="1:103" ht="30" customHeight="1" x14ac:dyDescent="0.25">
      <c r="A56" s="186">
        <v>53</v>
      </c>
      <c r="B56" s="181"/>
      <c r="C56" s="195" t="s">
        <v>1776</v>
      </c>
      <c r="D56" s="214" t="s">
        <v>15</v>
      </c>
      <c r="E56" s="221" t="s">
        <v>1130</v>
      </c>
      <c r="F56" s="275" t="s">
        <v>1084</v>
      </c>
      <c r="G56" s="283">
        <v>9423872374</v>
      </c>
      <c r="H56" s="218" t="s">
        <v>1131</v>
      </c>
      <c r="I56" s="214" t="s">
        <v>15</v>
      </c>
      <c r="J56" s="221" t="s">
        <v>1417</v>
      </c>
      <c r="K56" s="275" t="s">
        <v>1132</v>
      </c>
      <c r="L56" s="283">
        <v>9371103550</v>
      </c>
      <c r="M56" s="213" t="s">
        <v>1133</v>
      </c>
      <c r="N56" s="214" t="s">
        <v>15</v>
      </c>
      <c r="O56" s="278" t="s">
        <v>1450</v>
      </c>
      <c r="P56" s="275" t="s">
        <v>1134</v>
      </c>
      <c r="Q56" s="284"/>
      <c r="R56" s="285"/>
      <c r="S56" s="214" t="s">
        <v>15</v>
      </c>
      <c r="T56" s="278" t="s">
        <v>1484</v>
      </c>
      <c r="U56" s="275" t="s">
        <v>1135</v>
      </c>
      <c r="V56" s="283">
        <v>9821118801</v>
      </c>
      <c r="W56" s="212" t="s">
        <v>1136</v>
      </c>
      <c r="X56" s="214" t="s">
        <v>15</v>
      </c>
      <c r="Y56" s="278" t="s">
        <v>1519</v>
      </c>
      <c r="Z56" s="275" t="s">
        <v>1137</v>
      </c>
      <c r="AA56" s="283">
        <v>9825961962</v>
      </c>
      <c r="AB56" s="215" t="s">
        <v>1138</v>
      </c>
      <c r="AC56" s="217" t="s">
        <v>15</v>
      </c>
      <c r="AD56" s="278" t="s">
        <v>1552</v>
      </c>
      <c r="AE56" s="275" t="s">
        <v>1139</v>
      </c>
      <c r="AF56" s="283">
        <v>9924121760</v>
      </c>
      <c r="AG56" s="213" t="s">
        <v>1140</v>
      </c>
      <c r="AH56" s="214" t="s">
        <v>15</v>
      </c>
      <c r="AI56" s="278" t="s">
        <v>1578</v>
      </c>
      <c r="AJ56" s="275" t="s">
        <v>1141</v>
      </c>
      <c r="AK56" s="283">
        <v>9909271373</v>
      </c>
      <c r="AL56" s="215" t="s">
        <v>1142</v>
      </c>
      <c r="AM56" s="214" t="s">
        <v>15</v>
      </c>
      <c r="AN56" s="278" t="s">
        <v>1602</v>
      </c>
      <c r="AO56" s="275" t="s">
        <v>1143</v>
      </c>
      <c r="AP56" s="283">
        <v>9881233583</v>
      </c>
      <c r="AQ56" s="218" t="s">
        <v>1144</v>
      </c>
      <c r="AR56" s="214" t="s">
        <v>15</v>
      </c>
      <c r="AS56" s="278" t="s">
        <v>1627</v>
      </c>
      <c r="AT56" s="275" t="s">
        <v>1145</v>
      </c>
      <c r="AU56" s="283">
        <v>9822154328</v>
      </c>
      <c r="AV56" s="223" t="s">
        <v>1146</v>
      </c>
      <c r="AW56" s="214" t="s">
        <v>15</v>
      </c>
      <c r="AX56" s="278" t="s">
        <v>1646</v>
      </c>
      <c r="AY56" s="275" t="s">
        <v>1147</v>
      </c>
      <c r="AZ56" s="283">
        <v>8007777257</v>
      </c>
      <c r="BA56" s="215" t="s">
        <v>1148</v>
      </c>
      <c r="BB56" s="217" t="s">
        <v>15</v>
      </c>
      <c r="BC56" s="278" t="s">
        <v>1664</v>
      </c>
      <c r="BD56" s="275" t="s">
        <v>1149</v>
      </c>
      <c r="BE56" s="276">
        <v>9825466056</v>
      </c>
      <c r="BF56" s="212" t="s">
        <v>1150</v>
      </c>
      <c r="BG56" s="217" t="s">
        <v>15</v>
      </c>
      <c r="BH56" s="278" t="s">
        <v>1680</v>
      </c>
      <c r="BI56" s="275" t="s">
        <v>1151</v>
      </c>
      <c r="BJ56" s="276">
        <v>8652357630</v>
      </c>
      <c r="BK56" s="223" t="s">
        <v>253</v>
      </c>
      <c r="BL56" s="217" t="s">
        <v>15</v>
      </c>
      <c r="BM56" s="278" t="s">
        <v>1152</v>
      </c>
      <c r="BN56" s="275" t="s">
        <v>1153</v>
      </c>
      <c r="BO56" s="276">
        <v>9825220077</v>
      </c>
      <c r="BP56" s="215" t="s">
        <v>1154</v>
      </c>
      <c r="BQ56" s="217" t="s">
        <v>15</v>
      </c>
      <c r="BR56" s="278" t="s">
        <v>1155</v>
      </c>
      <c r="BS56" s="275" t="s">
        <v>1156</v>
      </c>
      <c r="BT56" s="283">
        <v>9979089833</v>
      </c>
      <c r="BU56" s="215" t="s">
        <v>1157</v>
      </c>
      <c r="BV56" s="217" t="s">
        <v>15</v>
      </c>
      <c r="BW56" s="274" t="s">
        <v>1713</v>
      </c>
      <c r="BX56" s="275" t="s">
        <v>1158</v>
      </c>
      <c r="BY56" s="283">
        <v>9833836221</v>
      </c>
      <c r="BZ56" s="215" t="s">
        <v>1159</v>
      </c>
      <c r="CA56" s="217" t="s">
        <v>15</v>
      </c>
      <c r="CB56" s="274" t="s">
        <v>1721</v>
      </c>
      <c r="CC56" s="275" t="s">
        <v>1160</v>
      </c>
      <c r="CD56" s="283">
        <v>9819195333</v>
      </c>
      <c r="CE56" s="222" t="s">
        <v>1161</v>
      </c>
      <c r="CF56" s="217" t="s">
        <v>15</v>
      </c>
      <c r="CG56" s="274" t="s">
        <v>1728</v>
      </c>
      <c r="CH56" s="275" t="s">
        <v>1162</v>
      </c>
      <c r="CI56" s="283">
        <v>9833288584</v>
      </c>
      <c r="CJ56" s="213" t="s">
        <v>1163</v>
      </c>
      <c r="CK56" s="217" t="s">
        <v>15</v>
      </c>
      <c r="CL56" s="274" t="s">
        <v>1735</v>
      </c>
      <c r="CM56" s="275" t="s">
        <v>1164</v>
      </c>
      <c r="CN56" s="283">
        <v>9825136468</v>
      </c>
      <c r="CO56" s="222" t="s">
        <v>59</v>
      </c>
      <c r="CP56" s="217" t="s">
        <v>15</v>
      </c>
      <c r="CQ56" s="274" t="s">
        <v>1741</v>
      </c>
      <c r="CR56" s="275" t="s">
        <v>1165</v>
      </c>
      <c r="CS56" s="283">
        <v>9881745464</v>
      </c>
      <c r="CT56" s="212" t="s">
        <v>1166</v>
      </c>
      <c r="CU56" s="217" t="s">
        <v>15</v>
      </c>
      <c r="CV56" s="274" t="s">
        <v>1167</v>
      </c>
      <c r="CW56" s="275" t="s">
        <v>1168</v>
      </c>
      <c r="CX56" s="283">
        <v>9224431185</v>
      </c>
      <c r="CY56" s="212" t="s">
        <v>1169</v>
      </c>
    </row>
    <row r="57" spans="1:103" ht="30" customHeight="1" x14ac:dyDescent="0.25">
      <c r="A57" s="186">
        <v>54</v>
      </c>
      <c r="B57" s="181"/>
      <c r="C57" s="195" t="s">
        <v>1777</v>
      </c>
      <c r="D57" s="214" t="s">
        <v>15</v>
      </c>
      <c r="E57" s="221" t="s">
        <v>1376</v>
      </c>
      <c r="F57" s="275" t="s">
        <v>1170</v>
      </c>
      <c r="G57" s="283">
        <v>9825406881</v>
      </c>
      <c r="H57" s="218" t="s">
        <v>1171</v>
      </c>
      <c r="I57" s="214" t="s">
        <v>15</v>
      </c>
      <c r="J57" s="221" t="s">
        <v>1418</v>
      </c>
      <c r="K57" s="275" t="s">
        <v>1172</v>
      </c>
      <c r="L57" s="283">
        <v>9825682506</v>
      </c>
      <c r="M57" s="213" t="s">
        <v>1173</v>
      </c>
      <c r="N57" s="214" t="s">
        <v>15</v>
      </c>
      <c r="O57" s="274" t="s">
        <v>1451</v>
      </c>
      <c r="P57" s="275" t="s">
        <v>1174</v>
      </c>
      <c r="Q57" s="283">
        <v>9821021841</v>
      </c>
      <c r="R57" s="283" t="s">
        <v>1175</v>
      </c>
      <c r="S57" s="214" t="s">
        <v>15</v>
      </c>
      <c r="T57" s="274" t="s">
        <v>1485</v>
      </c>
      <c r="U57" s="275" t="s">
        <v>1176</v>
      </c>
      <c r="V57" s="283">
        <v>9619978583</v>
      </c>
      <c r="W57" s="212" t="s">
        <v>1177</v>
      </c>
      <c r="X57" s="214" t="s">
        <v>15</v>
      </c>
      <c r="Y57" s="278" t="s">
        <v>1520</v>
      </c>
      <c r="Z57" s="275" t="s">
        <v>1178</v>
      </c>
      <c r="AA57" s="283">
        <v>9377443671</v>
      </c>
      <c r="AB57" s="215" t="s">
        <v>1179</v>
      </c>
      <c r="AC57" s="217" t="s">
        <v>15</v>
      </c>
      <c r="AD57" s="274" t="s">
        <v>1553</v>
      </c>
      <c r="AE57" s="275" t="s">
        <v>1180</v>
      </c>
      <c r="AF57" s="283">
        <v>9821193072</v>
      </c>
      <c r="AG57" s="213" t="s">
        <v>1181</v>
      </c>
      <c r="AH57" s="214" t="s">
        <v>15</v>
      </c>
      <c r="AI57" s="274" t="s">
        <v>1579</v>
      </c>
      <c r="AJ57" s="275" t="s">
        <v>1182</v>
      </c>
      <c r="AK57" s="283">
        <v>9898266449</v>
      </c>
      <c r="AL57" s="215" t="s">
        <v>1183</v>
      </c>
      <c r="AM57" s="214" t="s">
        <v>15</v>
      </c>
      <c r="AN57" s="274" t="s">
        <v>1603</v>
      </c>
      <c r="AO57" s="275" t="s">
        <v>1184</v>
      </c>
      <c r="AP57" s="283">
        <v>9833329501</v>
      </c>
      <c r="AQ57" s="218" t="s">
        <v>1185</v>
      </c>
      <c r="AR57" s="214" t="s">
        <v>15</v>
      </c>
      <c r="AS57" s="274" t="s">
        <v>1628</v>
      </c>
      <c r="AT57" s="275" t="s">
        <v>1186</v>
      </c>
      <c r="AU57" s="276">
        <v>9820508633</v>
      </c>
      <c r="AV57" s="223" t="s">
        <v>1187</v>
      </c>
      <c r="AW57" s="214" t="s">
        <v>15</v>
      </c>
      <c r="AX57" s="274" t="s">
        <v>1647</v>
      </c>
      <c r="AY57" s="275" t="s">
        <v>1188</v>
      </c>
      <c r="AZ57" s="283">
        <v>9879014168</v>
      </c>
      <c r="BA57" s="215" t="s">
        <v>1189</v>
      </c>
      <c r="BB57" s="217" t="s">
        <v>15</v>
      </c>
      <c r="BC57" s="274" t="s">
        <v>1322</v>
      </c>
      <c r="BD57" s="275" t="s">
        <v>1190</v>
      </c>
      <c r="BE57" s="283">
        <v>9422045658</v>
      </c>
      <c r="BF57" s="212" t="s">
        <v>1191</v>
      </c>
      <c r="BG57" s="217" t="s">
        <v>15</v>
      </c>
      <c r="BH57" s="274" t="s">
        <v>1681</v>
      </c>
      <c r="BI57" s="275" t="s">
        <v>1192</v>
      </c>
      <c r="BJ57" s="283">
        <v>9820065376</v>
      </c>
      <c r="BK57" s="223" t="s">
        <v>1193</v>
      </c>
      <c r="BL57" s="214" t="s">
        <v>4</v>
      </c>
      <c r="BM57" s="215" t="s">
        <v>4</v>
      </c>
      <c r="BN57" s="215" t="s">
        <v>4</v>
      </c>
      <c r="BO57" s="215" t="s">
        <v>4</v>
      </c>
      <c r="BP57" s="215" t="s">
        <v>4</v>
      </c>
      <c r="BQ57" s="214" t="s">
        <v>4</v>
      </c>
      <c r="BR57" s="215" t="s">
        <v>4</v>
      </c>
      <c r="BS57" s="215" t="s">
        <v>4</v>
      </c>
      <c r="BT57" s="215" t="s">
        <v>4</v>
      </c>
      <c r="BU57" s="215" t="s">
        <v>4</v>
      </c>
      <c r="BV57" s="214" t="s">
        <v>4</v>
      </c>
      <c r="BW57" s="215" t="s">
        <v>4</v>
      </c>
      <c r="BX57" s="215" t="s">
        <v>4</v>
      </c>
      <c r="BY57" s="215" t="s">
        <v>4</v>
      </c>
      <c r="BZ57" s="215" t="s">
        <v>4</v>
      </c>
      <c r="CA57" s="214" t="s">
        <v>4</v>
      </c>
      <c r="CB57" s="215" t="s">
        <v>4</v>
      </c>
      <c r="CC57" s="215" t="s">
        <v>4</v>
      </c>
      <c r="CD57" s="215" t="s">
        <v>4</v>
      </c>
      <c r="CE57" s="222" t="s">
        <v>4</v>
      </c>
      <c r="CF57" s="214" t="s">
        <v>4</v>
      </c>
      <c r="CG57" s="215" t="s">
        <v>4</v>
      </c>
      <c r="CH57" s="215" t="s">
        <v>4</v>
      </c>
      <c r="CI57" s="215" t="s">
        <v>4</v>
      </c>
      <c r="CJ57" s="213" t="s">
        <v>4</v>
      </c>
      <c r="CK57" s="214" t="s">
        <v>4</v>
      </c>
      <c r="CL57" s="215" t="s">
        <v>4</v>
      </c>
      <c r="CM57" s="215" t="s">
        <v>4</v>
      </c>
      <c r="CN57" s="215" t="s">
        <v>4</v>
      </c>
      <c r="CO57" s="215" t="s">
        <v>4</v>
      </c>
      <c r="CP57" s="214" t="s">
        <v>4</v>
      </c>
      <c r="CQ57" s="215" t="s">
        <v>4</v>
      </c>
      <c r="CR57" s="215" t="s">
        <v>4</v>
      </c>
      <c r="CS57" s="215" t="s">
        <v>4</v>
      </c>
      <c r="CT57" s="212" t="s">
        <v>4</v>
      </c>
      <c r="CU57" s="214" t="s">
        <v>4</v>
      </c>
      <c r="CV57" s="215" t="s">
        <v>4</v>
      </c>
      <c r="CW57" s="215" t="s">
        <v>4</v>
      </c>
      <c r="CX57" s="215" t="s">
        <v>4</v>
      </c>
      <c r="CY57" s="215" t="s">
        <v>4</v>
      </c>
    </row>
    <row r="58" spans="1:103" ht="30" customHeight="1" x14ac:dyDescent="0.25">
      <c r="A58" s="186">
        <v>55</v>
      </c>
      <c r="B58" s="181"/>
      <c r="C58" s="195" t="s">
        <v>1256</v>
      </c>
      <c r="D58" s="214" t="s">
        <v>156</v>
      </c>
      <c r="E58" s="221" t="s">
        <v>180</v>
      </c>
      <c r="F58" s="275" t="s">
        <v>289</v>
      </c>
      <c r="G58" s="283">
        <v>9810216801</v>
      </c>
      <c r="H58" s="218" t="s">
        <v>62</v>
      </c>
      <c r="I58" s="214" t="s">
        <v>1214</v>
      </c>
      <c r="J58" s="221" t="s">
        <v>1347</v>
      </c>
      <c r="K58" s="275" t="s">
        <v>261</v>
      </c>
      <c r="L58" s="283">
        <v>9829013626</v>
      </c>
      <c r="M58" s="213" t="s">
        <v>143</v>
      </c>
      <c r="N58" s="214" t="s">
        <v>1215</v>
      </c>
      <c r="O58" s="274" t="s">
        <v>1398</v>
      </c>
      <c r="P58" s="275" t="s">
        <v>265</v>
      </c>
      <c r="Q58" s="286">
        <v>9890033480</v>
      </c>
      <c r="R58" s="283" t="s">
        <v>145</v>
      </c>
      <c r="S58" s="214" t="s">
        <v>147</v>
      </c>
      <c r="T58" s="277" t="s">
        <v>1486</v>
      </c>
      <c r="U58" s="275" t="s">
        <v>266</v>
      </c>
      <c r="V58" s="287">
        <v>9450361368</v>
      </c>
      <c r="W58" s="212" t="s">
        <v>64</v>
      </c>
      <c r="X58" s="214" t="s">
        <v>1216</v>
      </c>
      <c r="Y58" s="278" t="s">
        <v>1521</v>
      </c>
      <c r="Z58" s="275" t="s">
        <v>270</v>
      </c>
      <c r="AA58" s="288">
        <v>9821634128</v>
      </c>
      <c r="AB58" s="215" t="s">
        <v>151</v>
      </c>
      <c r="AC58" s="214" t="s">
        <v>21</v>
      </c>
      <c r="AD58" s="278" t="s">
        <v>1287</v>
      </c>
      <c r="AE58" s="275" t="s">
        <v>291</v>
      </c>
      <c r="AF58" s="287">
        <v>9820073165</v>
      </c>
      <c r="AG58" s="213" t="s">
        <v>65</v>
      </c>
      <c r="AH58" s="214" t="s">
        <v>4</v>
      </c>
      <c r="AI58" s="215" t="s">
        <v>4</v>
      </c>
      <c r="AJ58" s="215" t="s">
        <v>4</v>
      </c>
      <c r="AK58" s="215" t="s">
        <v>4</v>
      </c>
      <c r="AL58" s="215" t="s">
        <v>4</v>
      </c>
      <c r="AM58" s="214" t="s">
        <v>4</v>
      </c>
      <c r="AN58" s="215" t="s">
        <v>4</v>
      </c>
      <c r="AO58" s="215" t="s">
        <v>4</v>
      </c>
      <c r="AP58" s="215" t="s">
        <v>4</v>
      </c>
      <c r="AQ58" s="218" t="s">
        <v>4</v>
      </c>
      <c r="AR58" s="214" t="s">
        <v>4</v>
      </c>
      <c r="AS58" s="215" t="s">
        <v>4</v>
      </c>
      <c r="AT58" s="215" t="s">
        <v>4</v>
      </c>
      <c r="AU58" s="215" t="s">
        <v>4</v>
      </c>
      <c r="AV58" s="223" t="s">
        <v>4</v>
      </c>
      <c r="AW58" s="214" t="s">
        <v>4</v>
      </c>
      <c r="AX58" s="215" t="s">
        <v>4</v>
      </c>
      <c r="AY58" s="215" t="s">
        <v>4</v>
      </c>
      <c r="AZ58" s="215" t="s">
        <v>4</v>
      </c>
      <c r="BA58" s="215" t="s">
        <v>4</v>
      </c>
      <c r="BB58" s="214" t="s">
        <v>4</v>
      </c>
      <c r="BC58" s="215" t="s">
        <v>4</v>
      </c>
      <c r="BD58" s="215" t="s">
        <v>4</v>
      </c>
      <c r="BE58" s="215" t="s">
        <v>4</v>
      </c>
      <c r="BF58" s="212" t="s">
        <v>4</v>
      </c>
      <c r="BG58" s="214" t="s">
        <v>4</v>
      </c>
      <c r="BH58" s="215" t="s">
        <v>4</v>
      </c>
      <c r="BI58" s="215" t="s">
        <v>4</v>
      </c>
      <c r="BJ58" s="215" t="s">
        <v>4</v>
      </c>
      <c r="BK58" s="223" t="s">
        <v>4</v>
      </c>
      <c r="BL58" s="214" t="s">
        <v>4</v>
      </c>
      <c r="BM58" s="215" t="s">
        <v>4</v>
      </c>
      <c r="BN58" s="215" t="s">
        <v>4</v>
      </c>
      <c r="BO58" s="215" t="s">
        <v>4</v>
      </c>
      <c r="BP58" s="215" t="s">
        <v>4</v>
      </c>
      <c r="BQ58" s="214" t="s">
        <v>4</v>
      </c>
      <c r="BR58" s="215" t="s">
        <v>4</v>
      </c>
      <c r="BS58" s="215" t="s">
        <v>4</v>
      </c>
      <c r="BT58" s="215" t="s">
        <v>4</v>
      </c>
      <c r="BU58" s="215" t="s">
        <v>4</v>
      </c>
      <c r="BV58" s="214" t="s">
        <v>4</v>
      </c>
      <c r="BW58" s="215" t="s">
        <v>4</v>
      </c>
      <c r="BX58" s="215" t="s">
        <v>4</v>
      </c>
      <c r="BY58" s="215" t="s">
        <v>4</v>
      </c>
      <c r="BZ58" s="215" t="s">
        <v>4</v>
      </c>
      <c r="CA58" s="214" t="s">
        <v>4</v>
      </c>
      <c r="CB58" s="215" t="s">
        <v>4</v>
      </c>
      <c r="CC58" s="215" t="s">
        <v>4</v>
      </c>
      <c r="CD58" s="215" t="s">
        <v>4</v>
      </c>
      <c r="CE58" s="222" t="s">
        <v>4</v>
      </c>
      <c r="CF58" s="214" t="s">
        <v>4</v>
      </c>
      <c r="CG58" s="215" t="s">
        <v>4</v>
      </c>
      <c r="CH58" s="215" t="s">
        <v>4</v>
      </c>
      <c r="CI58" s="215" t="s">
        <v>4</v>
      </c>
      <c r="CJ58" s="213" t="s">
        <v>4</v>
      </c>
      <c r="CK58" s="214" t="s">
        <v>4</v>
      </c>
      <c r="CL58" s="215" t="s">
        <v>4</v>
      </c>
      <c r="CM58" s="215" t="s">
        <v>4</v>
      </c>
      <c r="CN58" s="215" t="s">
        <v>4</v>
      </c>
      <c r="CO58" s="215" t="s">
        <v>4</v>
      </c>
      <c r="CP58" s="214" t="s">
        <v>4</v>
      </c>
      <c r="CQ58" s="215" t="s">
        <v>4</v>
      </c>
      <c r="CR58" s="215" t="s">
        <v>4</v>
      </c>
      <c r="CS58" s="215" t="s">
        <v>4</v>
      </c>
      <c r="CT58" s="212" t="s">
        <v>4</v>
      </c>
      <c r="CU58" s="214" t="s">
        <v>4</v>
      </c>
      <c r="CV58" s="215" t="s">
        <v>4</v>
      </c>
      <c r="CW58" s="215" t="s">
        <v>4</v>
      </c>
      <c r="CX58" s="215" t="s">
        <v>4</v>
      </c>
      <c r="CY58" s="215" t="s">
        <v>4</v>
      </c>
    </row>
    <row r="59" spans="1:103" ht="30" customHeight="1" x14ac:dyDescent="0.25">
      <c r="A59" s="186">
        <v>56</v>
      </c>
      <c r="B59" s="181"/>
      <c r="C59" s="195" t="s">
        <v>1778</v>
      </c>
      <c r="D59" s="217" t="s">
        <v>15</v>
      </c>
      <c r="E59" s="221" t="s">
        <v>1377</v>
      </c>
      <c r="F59" s="275" t="s">
        <v>521</v>
      </c>
      <c r="G59" s="276">
        <v>9822117404</v>
      </c>
      <c r="H59" s="218" t="s">
        <v>245</v>
      </c>
      <c r="I59" s="217" t="s">
        <v>15</v>
      </c>
      <c r="J59" s="221" t="s">
        <v>1338</v>
      </c>
      <c r="K59" s="275" t="s">
        <v>1100</v>
      </c>
      <c r="L59" s="287">
        <v>9898265111</v>
      </c>
      <c r="M59" s="213" t="s">
        <v>1101</v>
      </c>
      <c r="N59" s="217" t="s">
        <v>15</v>
      </c>
      <c r="O59" s="274" t="s">
        <v>1429</v>
      </c>
      <c r="P59" s="275" t="s">
        <v>365</v>
      </c>
      <c r="Q59" s="276">
        <v>9820232910</v>
      </c>
      <c r="R59" s="283" t="s">
        <v>1787</v>
      </c>
      <c r="S59" s="217" t="s">
        <v>15</v>
      </c>
      <c r="T59" s="278" t="s">
        <v>1457</v>
      </c>
      <c r="U59" s="275" t="s">
        <v>298</v>
      </c>
      <c r="V59" s="283">
        <v>9979733033</v>
      </c>
      <c r="W59" s="212" t="s">
        <v>68</v>
      </c>
      <c r="X59" s="217" t="s">
        <v>15</v>
      </c>
      <c r="Y59" s="278" t="s">
        <v>1522</v>
      </c>
      <c r="Z59" s="289" t="s">
        <v>1082</v>
      </c>
      <c r="AA59" s="290">
        <v>9820148536</v>
      </c>
      <c r="AB59" s="215" t="s">
        <v>508</v>
      </c>
      <c r="AC59" s="217" t="s">
        <v>15</v>
      </c>
      <c r="AD59" s="278" t="s">
        <v>1466</v>
      </c>
      <c r="AE59" s="275" t="s">
        <v>329</v>
      </c>
      <c r="AF59" s="275">
        <v>9376125888</v>
      </c>
      <c r="AG59" s="213" t="s">
        <v>82</v>
      </c>
      <c r="AH59" s="217" t="s">
        <v>15</v>
      </c>
      <c r="AI59" s="282" t="s">
        <v>1580</v>
      </c>
      <c r="AJ59" s="275" t="s">
        <v>1084</v>
      </c>
      <c r="AK59" s="283">
        <v>9422407979</v>
      </c>
      <c r="AL59" s="215" t="s">
        <v>1085</v>
      </c>
      <c r="AM59" s="217" t="s">
        <v>15</v>
      </c>
      <c r="AN59" s="278" t="s">
        <v>1292</v>
      </c>
      <c r="AO59" s="275" t="s">
        <v>1103</v>
      </c>
      <c r="AP59" s="287">
        <v>9820186480</v>
      </c>
      <c r="AQ59" s="218" t="s">
        <v>45</v>
      </c>
      <c r="AR59" s="217" t="s">
        <v>15</v>
      </c>
      <c r="AS59" s="278" t="s">
        <v>1340</v>
      </c>
      <c r="AT59" s="275" t="s">
        <v>283</v>
      </c>
      <c r="AU59" s="283">
        <v>9821166334</v>
      </c>
      <c r="AV59" s="223" t="s">
        <v>56</v>
      </c>
      <c r="AW59" s="217" t="s">
        <v>15</v>
      </c>
      <c r="AX59" s="278" t="s">
        <v>1291</v>
      </c>
      <c r="AY59" s="291" t="s">
        <v>405</v>
      </c>
      <c r="AZ59" s="291">
        <v>9823390091</v>
      </c>
      <c r="BA59" s="215" t="s">
        <v>196</v>
      </c>
      <c r="BB59" s="217" t="s">
        <v>15</v>
      </c>
      <c r="BC59" s="278" t="s">
        <v>1400</v>
      </c>
      <c r="BD59" s="275" t="s">
        <v>461</v>
      </c>
      <c r="BE59" s="276" t="s">
        <v>462</v>
      </c>
      <c r="BF59" s="212" t="s">
        <v>224</v>
      </c>
      <c r="BG59" s="217" t="s">
        <v>15</v>
      </c>
      <c r="BH59" s="292" t="s">
        <v>1682</v>
      </c>
      <c r="BI59" s="289" t="s">
        <v>1096</v>
      </c>
      <c r="BJ59" s="293">
        <v>9824043800</v>
      </c>
      <c r="BK59" s="223" t="s">
        <v>1097</v>
      </c>
      <c r="BL59" s="217" t="s">
        <v>15</v>
      </c>
      <c r="BM59" s="278" t="s">
        <v>1665</v>
      </c>
      <c r="BN59" s="275" t="s">
        <v>1106</v>
      </c>
      <c r="BO59" s="287">
        <v>9223401078</v>
      </c>
      <c r="BP59" s="215" t="s">
        <v>1107</v>
      </c>
      <c r="BQ59" s="214" t="s">
        <v>4</v>
      </c>
      <c r="BR59" s="215" t="s">
        <v>4</v>
      </c>
      <c r="BS59" s="215" t="s">
        <v>4</v>
      </c>
      <c r="BT59" s="215" t="s">
        <v>4</v>
      </c>
      <c r="BU59" s="215" t="s">
        <v>4</v>
      </c>
      <c r="BV59" s="214" t="s">
        <v>4</v>
      </c>
      <c r="BW59" s="215" t="s">
        <v>4</v>
      </c>
      <c r="BX59" s="215" t="s">
        <v>4</v>
      </c>
      <c r="BY59" s="215" t="s">
        <v>4</v>
      </c>
      <c r="BZ59" s="215" t="s">
        <v>4</v>
      </c>
      <c r="CA59" s="214" t="s">
        <v>4</v>
      </c>
      <c r="CB59" s="215" t="s">
        <v>4</v>
      </c>
      <c r="CC59" s="215" t="s">
        <v>4</v>
      </c>
      <c r="CD59" s="215" t="s">
        <v>4</v>
      </c>
      <c r="CE59" s="222" t="s">
        <v>4</v>
      </c>
      <c r="CF59" s="214" t="s">
        <v>4</v>
      </c>
      <c r="CG59" s="215" t="s">
        <v>4</v>
      </c>
      <c r="CH59" s="215" t="s">
        <v>4</v>
      </c>
      <c r="CI59" s="215" t="s">
        <v>4</v>
      </c>
      <c r="CJ59" s="213" t="s">
        <v>4</v>
      </c>
      <c r="CK59" s="214" t="s">
        <v>4</v>
      </c>
      <c r="CL59" s="215" t="s">
        <v>4</v>
      </c>
      <c r="CM59" s="215" t="s">
        <v>4</v>
      </c>
      <c r="CN59" s="215" t="s">
        <v>4</v>
      </c>
      <c r="CO59" s="215" t="s">
        <v>4</v>
      </c>
      <c r="CP59" s="214" t="s">
        <v>4</v>
      </c>
      <c r="CQ59" s="215" t="s">
        <v>4</v>
      </c>
      <c r="CR59" s="215" t="s">
        <v>4</v>
      </c>
      <c r="CS59" s="215" t="s">
        <v>4</v>
      </c>
      <c r="CT59" s="212" t="s">
        <v>4</v>
      </c>
      <c r="CU59" s="214" t="s">
        <v>4</v>
      </c>
      <c r="CV59" s="215" t="s">
        <v>4</v>
      </c>
      <c r="CW59" s="215" t="s">
        <v>4</v>
      </c>
      <c r="CX59" s="215" t="s">
        <v>4</v>
      </c>
      <c r="CY59" s="215" t="s">
        <v>4</v>
      </c>
    </row>
    <row r="60" spans="1:103" ht="30" customHeight="1" x14ac:dyDescent="0.25">
      <c r="A60" s="186">
        <v>57</v>
      </c>
      <c r="B60" s="181"/>
      <c r="C60" s="195" t="s">
        <v>1258</v>
      </c>
      <c r="D60" s="214" t="s">
        <v>810</v>
      </c>
      <c r="E60" s="221" t="s">
        <v>1378</v>
      </c>
      <c r="F60" s="275" t="s">
        <v>1217</v>
      </c>
      <c r="G60" s="294">
        <v>7507285285</v>
      </c>
      <c r="H60" s="218" t="s">
        <v>1218</v>
      </c>
      <c r="I60" s="214" t="s">
        <v>810</v>
      </c>
      <c r="J60" s="221" t="s">
        <v>1298</v>
      </c>
      <c r="K60" s="275" t="s">
        <v>1219</v>
      </c>
      <c r="L60" s="294">
        <v>9823047744</v>
      </c>
      <c r="M60" s="213" t="s">
        <v>1220</v>
      </c>
      <c r="N60" s="214" t="s">
        <v>810</v>
      </c>
      <c r="O60" s="274" t="s">
        <v>1452</v>
      </c>
      <c r="P60" s="275" t="s">
        <v>1221</v>
      </c>
      <c r="Q60" s="294">
        <v>9426136502</v>
      </c>
      <c r="R60" s="283" t="s">
        <v>1222</v>
      </c>
      <c r="S60" s="214" t="s">
        <v>810</v>
      </c>
      <c r="T60" s="277" t="s">
        <v>1304</v>
      </c>
      <c r="U60" s="275" t="s">
        <v>1223</v>
      </c>
      <c r="V60" s="294">
        <v>9970101998</v>
      </c>
      <c r="W60" s="212" t="s">
        <v>1224</v>
      </c>
      <c r="X60" s="217" t="s">
        <v>810</v>
      </c>
      <c r="Y60" s="278" t="s">
        <v>1523</v>
      </c>
      <c r="Z60" s="275" t="s">
        <v>1225</v>
      </c>
      <c r="AA60" s="294">
        <v>9320476808</v>
      </c>
      <c r="AB60" s="215" t="s">
        <v>1226</v>
      </c>
      <c r="AC60" s="214" t="s">
        <v>810</v>
      </c>
      <c r="AD60" s="277" t="s">
        <v>1554</v>
      </c>
      <c r="AE60" s="275" t="s">
        <v>1227</v>
      </c>
      <c r="AF60" s="294">
        <v>9558793159</v>
      </c>
      <c r="AG60" s="213" t="s">
        <v>1228</v>
      </c>
      <c r="AH60" s="214" t="s">
        <v>810</v>
      </c>
      <c r="AI60" s="277" t="s">
        <v>1229</v>
      </c>
      <c r="AJ60" s="275" t="s">
        <v>1230</v>
      </c>
      <c r="AK60" s="294">
        <v>9820268035</v>
      </c>
      <c r="AL60" s="215" t="s">
        <v>117</v>
      </c>
      <c r="AM60" s="214" t="s">
        <v>810</v>
      </c>
      <c r="AN60" s="277" t="s">
        <v>1604</v>
      </c>
      <c r="AO60" s="275" t="s">
        <v>1231</v>
      </c>
      <c r="AP60" s="294">
        <v>9898253943</v>
      </c>
      <c r="AQ60" s="295" t="s">
        <v>4</v>
      </c>
      <c r="AR60" s="214" t="s">
        <v>810</v>
      </c>
      <c r="AS60" s="278" t="s">
        <v>1629</v>
      </c>
      <c r="AT60" s="275" t="s">
        <v>542</v>
      </c>
      <c r="AU60" s="275">
        <v>9819081103</v>
      </c>
      <c r="AV60" s="223" t="s">
        <v>254</v>
      </c>
      <c r="AW60" s="214" t="s">
        <v>810</v>
      </c>
      <c r="AX60" s="278" t="s">
        <v>1648</v>
      </c>
      <c r="AY60" s="275" t="s">
        <v>1232</v>
      </c>
      <c r="AZ60" s="294">
        <v>9825544414</v>
      </c>
      <c r="BA60" s="215" t="s">
        <v>1233</v>
      </c>
      <c r="BB60" s="214" t="s">
        <v>4</v>
      </c>
      <c r="BC60" s="215" t="s">
        <v>4</v>
      </c>
      <c r="BD60" s="215" t="s">
        <v>4</v>
      </c>
      <c r="BE60" s="215" t="s">
        <v>4</v>
      </c>
      <c r="BF60" s="215" t="s">
        <v>4</v>
      </c>
      <c r="BG60" s="214" t="s">
        <v>4</v>
      </c>
      <c r="BH60" s="215" t="s">
        <v>4</v>
      </c>
      <c r="BI60" s="215" t="s">
        <v>4</v>
      </c>
      <c r="BJ60" s="215" t="s">
        <v>4</v>
      </c>
      <c r="BK60" s="215" t="s">
        <v>4</v>
      </c>
      <c r="BL60" s="214" t="s">
        <v>4</v>
      </c>
      <c r="BM60" s="215" t="s">
        <v>4</v>
      </c>
      <c r="BN60" s="215" t="s">
        <v>4</v>
      </c>
      <c r="BO60" s="215" t="s">
        <v>4</v>
      </c>
      <c r="BP60" s="215" t="s">
        <v>4</v>
      </c>
      <c r="BQ60" s="214" t="s">
        <v>4</v>
      </c>
      <c r="BR60" s="215" t="s">
        <v>4</v>
      </c>
      <c r="BS60" s="215" t="s">
        <v>4</v>
      </c>
      <c r="BT60" s="215" t="s">
        <v>4</v>
      </c>
      <c r="BU60" s="215" t="s">
        <v>4</v>
      </c>
      <c r="BV60" s="214" t="s">
        <v>4</v>
      </c>
      <c r="BW60" s="215" t="s">
        <v>4</v>
      </c>
      <c r="BX60" s="215" t="s">
        <v>4</v>
      </c>
      <c r="BY60" s="215" t="s">
        <v>4</v>
      </c>
      <c r="BZ60" s="215" t="s">
        <v>4</v>
      </c>
      <c r="CA60" s="214" t="s">
        <v>4</v>
      </c>
      <c r="CB60" s="215" t="s">
        <v>4</v>
      </c>
      <c r="CC60" s="215" t="s">
        <v>4</v>
      </c>
      <c r="CD60" s="215" t="s">
        <v>4</v>
      </c>
      <c r="CE60" s="222" t="s">
        <v>4</v>
      </c>
      <c r="CF60" s="214" t="s">
        <v>4</v>
      </c>
      <c r="CG60" s="215" t="s">
        <v>4</v>
      </c>
      <c r="CH60" s="215" t="s">
        <v>4</v>
      </c>
      <c r="CI60" s="215" t="s">
        <v>4</v>
      </c>
      <c r="CJ60" s="213" t="s">
        <v>4</v>
      </c>
      <c r="CK60" s="214" t="s">
        <v>4</v>
      </c>
      <c r="CL60" s="215" t="s">
        <v>4</v>
      </c>
      <c r="CM60" s="215" t="s">
        <v>4</v>
      </c>
      <c r="CN60" s="215" t="s">
        <v>4</v>
      </c>
      <c r="CO60" s="215" t="s">
        <v>4</v>
      </c>
      <c r="CP60" s="214" t="s">
        <v>4</v>
      </c>
      <c r="CQ60" s="215" t="s">
        <v>4</v>
      </c>
      <c r="CR60" s="215" t="s">
        <v>4</v>
      </c>
      <c r="CS60" s="215" t="s">
        <v>4</v>
      </c>
      <c r="CT60" s="212" t="s">
        <v>4</v>
      </c>
      <c r="CU60" s="214" t="s">
        <v>4</v>
      </c>
      <c r="CV60" s="215" t="s">
        <v>4</v>
      </c>
      <c r="CW60" s="215" t="s">
        <v>4</v>
      </c>
      <c r="CX60" s="215" t="s">
        <v>4</v>
      </c>
      <c r="CY60" s="215" t="s">
        <v>4</v>
      </c>
    </row>
    <row r="61" spans="1:103" ht="30" customHeight="1" x14ac:dyDescent="0.25">
      <c r="A61" s="186">
        <v>58</v>
      </c>
      <c r="B61" s="181"/>
      <c r="C61" s="184"/>
      <c r="D61" s="183"/>
      <c r="E61" s="188" t="s">
        <v>4</v>
      </c>
      <c r="F61" s="188" t="s">
        <v>4</v>
      </c>
      <c r="G61" s="188" t="s">
        <v>4</v>
      </c>
      <c r="H61" s="188" t="s">
        <v>4</v>
      </c>
      <c r="I61" s="183" t="s">
        <v>4</v>
      </c>
      <c r="J61" s="188" t="s">
        <v>4</v>
      </c>
      <c r="K61" s="188" t="s">
        <v>4</v>
      </c>
      <c r="L61" s="188" t="s">
        <v>4</v>
      </c>
      <c r="M61" s="188" t="s">
        <v>4</v>
      </c>
      <c r="N61" s="183" t="s">
        <v>4</v>
      </c>
      <c r="O61" s="188" t="s">
        <v>4</v>
      </c>
      <c r="P61" s="188" t="s">
        <v>4</v>
      </c>
      <c r="Q61" s="188" t="s">
        <v>4</v>
      </c>
      <c r="R61" s="188" t="s">
        <v>4</v>
      </c>
      <c r="S61" s="183" t="s">
        <v>4</v>
      </c>
      <c r="T61" s="188" t="s">
        <v>4</v>
      </c>
      <c r="U61" s="188" t="s">
        <v>4</v>
      </c>
      <c r="V61" s="188" t="s">
        <v>4</v>
      </c>
      <c r="W61" s="188" t="s">
        <v>4</v>
      </c>
      <c r="X61" s="190" t="s">
        <v>4</v>
      </c>
      <c r="Y61" s="188" t="s">
        <v>4</v>
      </c>
      <c r="Z61" s="188" t="s">
        <v>4</v>
      </c>
      <c r="AA61" s="188" t="s">
        <v>4</v>
      </c>
      <c r="AB61" s="188" t="s">
        <v>4</v>
      </c>
      <c r="AC61" s="190" t="s">
        <v>4</v>
      </c>
      <c r="AD61" s="188" t="s">
        <v>4</v>
      </c>
      <c r="AE61" s="188" t="s">
        <v>4</v>
      </c>
      <c r="AF61" s="188" t="s">
        <v>4</v>
      </c>
      <c r="AG61" s="188" t="s">
        <v>4</v>
      </c>
      <c r="AH61" s="183" t="s">
        <v>4</v>
      </c>
      <c r="AI61" s="188" t="s">
        <v>4</v>
      </c>
      <c r="AJ61" s="188" t="s">
        <v>4</v>
      </c>
      <c r="AK61" s="188" t="s">
        <v>4</v>
      </c>
      <c r="AL61" s="188" t="s">
        <v>4</v>
      </c>
      <c r="AM61" s="183" t="s">
        <v>4</v>
      </c>
      <c r="AN61" s="188" t="s">
        <v>4</v>
      </c>
      <c r="AO61" s="188" t="s">
        <v>4</v>
      </c>
      <c r="AP61" s="188" t="s">
        <v>4</v>
      </c>
      <c r="AQ61" s="188" t="s">
        <v>4</v>
      </c>
      <c r="AR61" s="183" t="s">
        <v>4</v>
      </c>
      <c r="AS61" s="188" t="s">
        <v>4</v>
      </c>
      <c r="AT61" s="188" t="s">
        <v>4</v>
      </c>
      <c r="AU61" s="188" t="s">
        <v>4</v>
      </c>
      <c r="AV61" s="188" t="s">
        <v>4</v>
      </c>
      <c r="AW61" s="183" t="s">
        <v>4</v>
      </c>
      <c r="AX61" s="188" t="s">
        <v>4</v>
      </c>
      <c r="AY61" s="188" t="s">
        <v>4</v>
      </c>
      <c r="AZ61" s="188" t="s">
        <v>4</v>
      </c>
      <c r="BA61" s="188" t="s">
        <v>4</v>
      </c>
      <c r="BB61" s="183" t="s">
        <v>4</v>
      </c>
      <c r="BC61" s="188" t="s">
        <v>4</v>
      </c>
      <c r="BD61" s="188" t="s">
        <v>4</v>
      </c>
      <c r="BE61" s="188" t="s">
        <v>4</v>
      </c>
      <c r="BF61" s="188" t="s">
        <v>4</v>
      </c>
      <c r="BG61" s="188" t="s">
        <v>4</v>
      </c>
      <c r="BH61" s="188" t="s">
        <v>4</v>
      </c>
      <c r="BI61" s="188" t="s">
        <v>4</v>
      </c>
      <c r="BJ61" s="188" t="s">
        <v>4</v>
      </c>
      <c r="BK61" s="188" t="s">
        <v>4</v>
      </c>
      <c r="BL61" s="188"/>
      <c r="BM61" s="188"/>
      <c r="BN61" s="188"/>
      <c r="BO61" s="188"/>
      <c r="BP61" s="188"/>
      <c r="BQ61" s="194" t="s">
        <v>4</v>
      </c>
      <c r="BR61" s="194"/>
      <c r="BS61" s="194"/>
      <c r="BT61" s="194" t="s">
        <v>4</v>
      </c>
      <c r="BU61" s="194" t="s">
        <v>4</v>
      </c>
      <c r="BV61" s="198"/>
      <c r="BW61" s="198"/>
      <c r="BX61" s="198"/>
      <c r="BY61" s="198"/>
      <c r="BZ61" s="198"/>
      <c r="CA61" s="198"/>
      <c r="CB61" s="198"/>
      <c r="CC61" s="198"/>
      <c r="CD61" s="198"/>
      <c r="CE61" s="198"/>
      <c r="CF61" s="198"/>
      <c r="CG61" s="198"/>
      <c r="CH61" s="198"/>
      <c r="CI61" s="198"/>
      <c r="CJ61" s="213"/>
      <c r="CK61" s="183" t="s">
        <v>4</v>
      </c>
      <c r="CL61" s="188" t="s">
        <v>4</v>
      </c>
      <c r="CM61" s="188" t="s">
        <v>4</v>
      </c>
      <c r="CN61" s="188" t="s">
        <v>4</v>
      </c>
      <c r="CO61" s="188" t="s">
        <v>4</v>
      </c>
      <c r="CP61" s="198"/>
      <c r="CQ61" s="198"/>
      <c r="CR61" s="198"/>
      <c r="CS61" s="198"/>
      <c r="CT61" s="198"/>
      <c r="CU61" s="198"/>
      <c r="CV61" s="198"/>
      <c r="CW61" s="198"/>
      <c r="CX61" s="198"/>
      <c r="CY61" s="198"/>
    </row>
    <row r="62" spans="1:103" ht="30" customHeight="1" x14ac:dyDescent="0.25">
      <c r="A62" s="186">
        <v>59</v>
      </c>
      <c r="B62" s="181"/>
      <c r="C62" s="184"/>
      <c r="D62" s="183"/>
      <c r="E62" s="188" t="s">
        <v>4</v>
      </c>
      <c r="F62" s="188" t="s">
        <v>4</v>
      </c>
      <c r="G62" s="188" t="s">
        <v>4</v>
      </c>
      <c r="H62" s="188" t="s">
        <v>4</v>
      </c>
      <c r="I62" s="183" t="s">
        <v>4</v>
      </c>
      <c r="J62" s="188" t="s">
        <v>4</v>
      </c>
      <c r="K62" s="188" t="s">
        <v>4</v>
      </c>
      <c r="L62" s="188" t="s">
        <v>4</v>
      </c>
      <c r="M62" s="188" t="s">
        <v>4</v>
      </c>
      <c r="N62" s="183" t="s">
        <v>4</v>
      </c>
      <c r="O62" s="188" t="s">
        <v>4</v>
      </c>
      <c r="P62" s="188" t="s">
        <v>4</v>
      </c>
      <c r="Q62" s="188" t="s">
        <v>4</v>
      </c>
      <c r="R62" s="188" t="s">
        <v>4</v>
      </c>
      <c r="S62" s="183" t="s">
        <v>4</v>
      </c>
      <c r="T62" s="188" t="s">
        <v>4</v>
      </c>
      <c r="U62" s="188" t="s">
        <v>4</v>
      </c>
      <c r="V62" s="188" t="s">
        <v>4</v>
      </c>
      <c r="W62" s="188" t="s">
        <v>4</v>
      </c>
      <c r="X62" s="190" t="s">
        <v>4</v>
      </c>
      <c r="Y62" s="188" t="s">
        <v>4</v>
      </c>
      <c r="Z62" s="188" t="s">
        <v>4</v>
      </c>
      <c r="AA62" s="188" t="s">
        <v>4</v>
      </c>
      <c r="AB62" s="188" t="s">
        <v>4</v>
      </c>
      <c r="AC62" s="190" t="s">
        <v>4</v>
      </c>
      <c r="AD62" s="188" t="s">
        <v>4</v>
      </c>
      <c r="AE62" s="188" t="s">
        <v>4</v>
      </c>
      <c r="AF62" s="188" t="s">
        <v>4</v>
      </c>
      <c r="AG62" s="188" t="s">
        <v>4</v>
      </c>
      <c r="AH62" s="183" t="s">
        <v>4</v>
      </c>
      <c r="AI62" s="188" t="s">
        <v>4</v>
      </c>
      <c r="AJ62" s="188" t="s">
        <v>4</v>
      </c>
      <c r="AK62" s="188" t="s">
        <v>4</v>
      </c>
      <c r="AL62" s="188" t="s">
        <v>4</v>
      </c>
      <c r="AM62" s="183" t="s">
        <v>4</v>
      </c>
      <c r="AN62" s="188" t="s">
        <v>4</v>
      </c>
      <c r="AO62" s="188" t="s">
        <v>4</v>
      </c>
      <c r="AP62" s="188" t="s">
        <v>4</v>
      </c>
      <c r="AQ62" s="188" t="s">
        <v>4</v>
      </c>
      <c r="AR62" s="183" t="s">
        <v>4</v>
      </c>
      <c r="AS62" s="188" t="s">
        <v>4</v>
      </c>
      <c r="AT62" s="188" t="s">
        <v>4</v>
      </c>
      <c r="AU62" s="188" t="s">
        <v>4</v>
      </c>
      <c r="AV62" s="188" t="s">
        <v>4</v>
      </c>
      <c r="AW62" s="183" t="s">
        <v>4</v>
      </c>
      <c r="AX62" s="188" t="s">
        <v>4</v>
      </c>
      <c r="AY62" s="188" t="s">
        <v>4</v>
      </c>
      <c r="AZ62" s="188" t="s">
        <v>4</v>
      </c>
      <c r="BA62" s="188" t="s">
        <v>4</v>
      </c>
      <c r="BB62" s="183" t="s">
        <v>4</v>
      </c>
      <c r="BC62" s="188" t="s">
        <v>4</v>
      </c>
      <c r="BD62" s="188" t="s">
        <v>4</v>
      </c>
      <c r="BE62" s="188" t="s">
        <v>4</v>
      </c>
      <c r="BF62" s="188" t="s">
        <v>4</v>
      </c>
      <c r="BG62" s="188" t="s">
        <v>4</v>
      </c>
      <c r="BH62" s="188" t="s">
        <v>4</v>
      </c>
      <c r="BI62" s="188" t="s">
        <v>4</v>
      </c>
      <c r="BJ62" s="188" t="s">
        <v>4</v>
      </c>
      <c r="BK62" s="188" t="s">
        <v>4</v>
      </c>
      <c r="BL62" s="188"/>
      <c r="BM62" s="188"/>
      <c r="BN62" s="188"/>
      <c r="BO62" s="188"/>
      <c r="BP62" s="188"/>
      <c r="BQ62" s="194" t="s">
        <v>4</v>
      </c>
      <c r="BR62" s="194"/>
      <c r="BS62" s="194"/>
      <c r="BT62" s="194" t="s">
        <v>4</v>
      </c>
      <c r="BU62" s="194" t="s">
        <v>4</v>
      </c>
      <c r="BV62" s="198"/>
      <c r="BW62" s="198"/>
      <c r="BX62" s="198"/>
      <c r="BY62" s="198"/>
      <c r="BZ62" s="198"/>
      <c r="CA62" s="198"/>
      <c r="CB62" s="198"/>
      <c r="CC62" s="198"/>
      <c r="CD62" s="198"/>
      <c r="CE62" s="198"/>
      <c r="CF62" s="198"/>
      <c r="CG62" s="198"/>
      <c r="CH62" s="198"/>
      <c r="CI62" s="198"/>
      <c r="CJ62" s="198"/>
      <c r="CK62" s="198"/>
      <c r="CL62" s="198"/>
      <c r="CM62" s="198"/>
      <c r="CN62" s="198"/>
      <c r="CO62" s="198"/>
      <c r="CP62" s="198"/>
      <c r="CQ62" s="198"/>
      <c r="CR62" s="198"/>
      <c r="CS62" s="198"/>
      <c r="CT62" s="198"/>
      <c r="CU62" s="198"/>
      <c r="CV62" s="198"/>
      <c r="CW62" s="198"/>
      <c r="CX62" s="198"/>
      <c r="CY62" s="198"/>
    </row>
    <row r="63" spans="1:103" ht="30" customHeight="1" x14ac:dyDescent="0.25">
      <c r="A63" s="186">
        <v>60</v>
      </c>
      <c r="B63" s="181"/>
      <c r="C63" s="184"/>
      <c r="D63" s="183"/>
      <c r="E63" s="188" t="s">
        <v>4</v>
      </c>
      <c r="F63" s="188" t="s">
        <v>4</v>
      </c>
      <c r="G63" s="188" t="s">
        <v>4</v>
      </c>
      <c r="H63" s="188" t="s">
        <v>4</v>
      </c>
      <c r="I63" s="183" t="s">
        <v>4</v>
      </c>
      <c r="J63" s="188" t="s">
        <v>4</v>
      </c>
      <c r="K63" s="188" t="s">
        <v>4</v>
      </c>
      <c r="L63" s="188" t="s">
        <v>4</v>
      </c>
      <c r="M63" s="188" t="s">
        <v>4</v>
      </c>
      <c r="N63" s="183" t="s">
        <v>4</v>
      </c>
      <c r="O63" s="188" t="s">
        <v>4</v>
      </c>
      <c r="P63" s="188" t="s">
        <v>4</v>
      </c>
      <c r="Q63" s="188" t="s">
        <v>4</v>
      </c>
      <c r="R63" s="188" t="s">
        <v>4</v>
      </c>
      <c r="S63" s="183" t="s">
        <v>4</v>
      </c>
      <c r="T63" s="188" t="s">
        <v>4</v>
      </c>
      <c r="U63" s="188" t="s">
        <v>4</v>
      </c>
      <c r="V63" s="188" t="s">
        <v>4</v>
      </c>
      <c r="W63" s="188" t="s">
        <v>4</v>
      </c>
      <c r="X63" s="190" t="s">
        <v>4</v>
      </c>
      <c r="Y63" s="188" t="s">
        <v>4</v>
      </c>
      <c r="Z63" s="188" t="s">
        <v>4</v>
      </c>
      <c r="AA63" s="188" t="s">
        <v>4</v>
      </c>
      <c r="AB63" s="188" t="s">
        <v>4</v>
      </c>
      <c r="AC63" s="190" t="s">
        <v>4</v>
      </c>
      <c r="AD63" s="188" t="s">
        <v>4</v>
      </c>
      <c r="AE63" s="188" t="s">
        <v>4</v>
      </c>
      <c r="AF63" s="188" t="s">
        <v>4</v>
      </c>
      <c r="AG63" s="188" t="s">
        <v>4</v>
      </c>
      <c r="AH63" s="183" t="s">
        <v>4</v>
      </c>
      <c r="AI63" s="188" t="s">
        <v>4</v>
      </c>
      <c r="AJ63" s="188" t="s">
        <v>4</v>
      </c>
      <c r="AK63" s="188" t="s">
        <v>4</v>
      </c>
      <c r="AL63" s="188" t="s">
        <v>4</v>
      </c>
      <c r="AM63" s="183" t="s">
        <v>4</v>
      </c>
      <c r="AN63" s="188" t="s">
        <v>4</v>
      </c>
      <c r="AO63" s="188" t="s">
        <v>4</v>
      </c>
      <c r="AP63" s="188" t="s">
        <v>4</v>
      </c>
      <c r="AQ63" s="188" t="s">
        <v>4</v>
      </c>
      <c r="AR63" s="183" t="s">
        <v>4</v>
      </c>
      <c r="AS63" s="188" t="s">
        <v>4</v>
      </c>
      <c r="AT63" s="188" t="s">
        <v>4</v>
      </c>
      <c r="AU63" s="188" t="s">
        <v>4</v>
      </c>
      <c r="AV63" s="188" t="s">
        <v>4</v>
      </c>
      <c r="AW63" s="183" t="s">
        <v>4</v>
      </c>
      <c r="AX63" s="188" t="s">
        <v>4</v>
      </c>
      <c r="AY63" s="188" t="s">
        <v>4</v>
      </c>
      <c r="AZ63" s="188" t="s">
        <v>4</v>
      </c>
      <c r="BA63" s="188" t="s">
        <v>4</v>
      </c>
      <c r="BB63" s="183" t="s">
        <v>4</v>
      </c>
      <c r="BC63" s="188" t="s">
        <v>4</v>
      </c>
      <c r="BD63" s="188" t="s">
        <v>4</v>
      </c>
      <c r="BE63" s="188" t="s">
        <v>4</v>
      </c>
      <c r="BF63" s="188" t="s">
        <v>4</v>
      </c>
      <c r="BG63" s="188" t="s">
        <v>4</v>
      </c>
      <c r="BH63" s="188" t="s">
        <v>4</v>
      </c>
      <c r="BI63" s="188" t="s">
        <v>4</v>
      </c>
      <c r="BJ63" s="188" t="s">
        <v>4</v>
      </c>
      <c r="BK63" s="188" t="s">
        <v>4</v>
      </c>
      <c r="BL63" s="188"/>
      <c r="BM63" s="188"/>
      <c r="BN63" s="188"/>
      <c r="BO63" s="188"/>
      <c r="BP63" s="188"/>
      <c r="BQ63" s="194" t="s">
        <v>4</v>
      </c>
      <c r="BR63" s="194"/>
      <c r="BS63" s="194"/>
      <c r="BT63" s="194" t="s">
        <v>4</v>
      </c>
      <c r="BU63" s="194" t="s">
        <v>4</v>
      </c>
      <c r="BV63" s="198"/>
      <c r="BW63" s="198"/>
      <c r="BX63" s="198"/>
      <c r="BY63" s="198"/>
      <c r="BZ63" s="198"/>
      <c r="CA63" s="198"/>
      <c r="CB63" s="198"/>
      <c r="CC63" s="198"/>
      <c r="CD63" s="198"/>
      <c r="CE63" s="198"/>
      <c r="CF63" s="198"/>
      <c r="CG63" s="198"/>
      <c r="CH63" s="198"/>
      <c r="CI63" s="198"/>
      <c r="CJ63" s="198"/>
      <c r="CK63" s="198"/>
      <c r="CL63" s="198"/>
      <c r="CM63" s="198"/>
      <c r="CN63" s="198"/>
      <c r="CO63" s="198"/>
      <c r="CP63" s="198"/>
      <c r="CQ63" s="198"/>
      <c r="CR63" s="198"/>
      <c r="CS63" s="198"/>
      <c r="CT63" s="198"/>
      <c r="CU63" s="198"/>
      <c r="CV63" s="198"/>
      <c r="CW63" s="198"/>
      <c r="CX63" s="198"/>
      <c r="CY63" s="198"/>
    </row>
    <row r="64" spans="1:103" ht="30" customHeight="1" x14ac:dyDescent="0.25">
      <c r="A64" s="186">
        <v>61</v>
      </c>
      <c r="B64" s="181"/>
      <c r="C64" s="184"/>
      <c r="D64" s="183"/>
      <c r="E64" s="188" t="s">
        <v>4</v>
      </c>
      <c r="F64" s="188" t="s">
        <v>4</v>
      </c>
      <c r="G64" s="188" t="s">
        <v>4</v>
      </c>
      <c r="H64" s="188" t="s">
        <v>4</v>
      </c>
      <c r="I64" s="183" t="s">
        <v>4</v>
      </c>
      <c r="J64" s="188" t="s">
        <v>4</v>
      </c>
      <c r="K64" s="188" t="s">
        <v>4</v>
      </c>
      <c r="L64" s="188" t="s">
        <v>4</v>
      </c>
      <c r="M64" s="188" t="s">
        <v>4</v>
      </c>
      <c r="N64" s="183" t="s">
        <v>4</v>
      </c>
      <c r="O64" s="188" t="s">
        <v>4</v>
      </c>
      <c r="P64" s="188" t="s">
        <v>4</v>
      </c>
      <c r="Q64" s="188" t="s">
        <v>4</v>
      </c>
      <c r="R64" s="188" t="s">
        <v>4</v>
      </c>
      <c r="S64" s="183" t="s">
        <v>4</v>
      </c>
      <c r="T64" s="188" t="s">
        <v>4</v>
      </c>
      <c r="U64" s="188" t="s">
        <v>4</v>
      </c>
      <c r="V64" s="188" t="s">
        <v>4</v>
      </c>
      <c r="W64" s="188" t="s">
        <v>4</v>
      </c>
      <c r="X64" s="190" t="s">
        <v>4</v>
      </c>
      <c r="Y64" s="188" t="s">
        <v>4</v>
      </c>
      <c r="Z64" s="188" t="s">
        <v>4</v>
      </c>
      <c r="AA64" s="188" t="s">
        <v>4</v>
      </c>
      <c r="AB64" s="188" t="s">
        <v>4</v>
      </c>
      <c r="AC64" s="190" t="s">
        <v>4</v>
      </c>
      <c r="AD64" s="188" t="s">
        <v>4</v>
      </c>
      <c r="AE64" s="188" t="s">
        <v>4</v>
      </c>
      <c r="AF64" s="188" t="s">
        <v>4</v>
      </c>
      <c r="AG64" s="188" t="s">
        <v>4</v>
      </c>
      <c r="AH64" s="183" t="s">
        <v>4</v>
      </c>
      <c r="AI64" s="188" t="s">
        <v>4</v>
      </c>
      <c r="AJ64" s="188" t="s">
        <v>4</v>
      </c>
      <c r="AK64" s="188" t="s">
        <v>4</v>
      </c>
      <c r="AL64" s="188" t="s">
        <v>4</v>
      </c>
      <c r="AM64" s="183" t="s">
        <v>4</v>
      </c>
      <c r="AN64" s="188" t="s">
        <v>4</v>
      </c>
      <c r="AO64" s="188" t="s">
        <v>4</v>
      </c>
      <c r="AP64" s="188" t="s">
        <v>4</v>
      </c>
      <c r="AQ64" s="188" t="s">
        <v>4</v>
      </c>
      <c r="AR64" s="183" t="s">
        <v>4</v>
      </c>
      <c r="AS64" s="188" t="s">
        <v>4</v>
      </c>
      <c r="AT64" s="188" t="s">
        <v>4</v>
      </c>
      <c r="AU64" s="188" t="s">
        <v>4</v>
      </c>
      <c r="AV64" s="188" t="s">
        <v>4</v>
      </c>
      <c r="AW64" s="183" t="s">
        <v>4</v>
      </c>
      <c r="AX64" s="188" t="s">
        <v>4</v>
      </c>
      <c r="AY64" s="188" t="s">
        <v>4</v>
      </c>
      <c r="AZ64" s="188" t="s">
        <v>4</v>
      </c>
      <c r="BA64" s="188" t="s">
        <v>4</v>
      </c>
      <c r="BB64" s="183" t="s">
        <v>4</v>
      </c>
      <c r="BC64" s="188" t="s">
        <v>4</v>
      </c>
      <c r="BD64" s="188" t="s">
        <v>4</v>
      </c>
      <c r="BE64" s="188" t="s">
        <v>4</v>
      </c>
      <c r="BF64" s="188" t="s">
        <v>4</v>
      </c>
      <c r="BG64" s="188" t="s">
        <v>4</v>
      </c>
      <c r="BH64" s="188" t="s">
        <v>4</v>
      </c>
      <c r="BI64" s="188" t="s">
        <v>4</v>
      </c>
      <c r="BJ64" s="188" t="s">
        <v>4</v>
      </c>
      <c r="BK64" s="188" t="s">
        <v>4</v>
      </c>
      <c r="BL64" s="188"/>
      <c r="BM64" s="188"/>
      <c r="BN64" s="188"/>
      <c r="BO64" s="188"/>
      <c r="BP64" s="188"/>
      <c r="BQ64" s="194" t="s">
        <v>4</v>
      </c>
      <c r="BR64" s="194"/>
      <c r="BS64" s="194"/>
      <c r="BT64" s="194" t="s">
        <v>4</v>
      </c>
      <c r="BU64" s="194" t="s">
        <v>4</v>
      </c>
      <c r="BV64" s="198"/>
      <c r="BW64" s="198"/>
      <c r="BX64" s="198"/>
      <c r="BY64" s="198"/>
      <c r="BZ64" s="198"/>
      <c r="CA64" s="198"/>
      <c r="CB64" s="198"/>
      <c r="CC64" s="198"/>
      <c r="CD64" s="198"/>
      <c r="CE64" s="198"/>
      <c r="CF64" s="198"/>
      <c r="CG64" s="198"/>
      <c r="CH64" s="198"/>
      <c r="CI64" s="198"/>
      <c r="CJ64" s="198"/>
      <c r="CK64" s="198"/>
      <c r="CL64" s="198"/>
      <c r="CM64" s="198"/>
      <c r="CN64" s="198"/>
      <c r="CO64" s="198"/>
      <c r="CP64" s="198"/>
      <c r="CQ64" s="198"/>
      <c r="CR64" s="198"/>
      <c r="CS64" s="198"/>
      <c r="CT64" s="198"/>
      <c r="CU64" s="198"/>
      <c r="CV64" s="198"/>
      <c r="CW64" s="198"/>
      <c r="CX64" s="198"/>
      <c r="CY64" s="198"/>
    </row>
    <row r="65" spans="1:103" ht="30" customHeight="1" x14ac:dyDescent="0.25">
      <c r="A65" s="186">
        <v>62</v>
      </c>
      <c r="B65" s="181"/>
      <c r="C65" s="184"/>
      <c r="D65" s="183"/>
      <c r="E65" s="188" t="s">
        <v>4</v>
      </c>
      <c r="F65" s="188" t="s">
        <v>4</v>
      </c>
      <c r="G65" s="188" t="s">
        <v>4</v>
      </c>
      <c r="H65" s="188" t="s">
        <v>4</v>
      </c>
      <c r="I65" s="183" t="s">
        <v>4</v>
      </c>
      <c r="J65" s="188" t="s">
        <v>4</v>
      </c>
      <c r="K65" s="188" t="s">
        <v>4</v>
      </c>
      <c r="L65" s="188" t="s">
        <v>4</v>
      </c>
      <c r="M65" s="188" t="s">
        <v>4</v>
      </c>
      <c r="N65" s="183" t="s">
        <v>4</v>
      </c>
      <c r="O65" s="188" t="s">
        <v>4</v>
      </c>
      <c r="P65" s="188" t="s">
        <v>4</v>
      </c>
      <c r="Q65" s="188" t="s">
        <v>4</v>
      </c>
      <c r="R65" s="188" t="s">
        <v>4</v>
      </c>
      <c r="S65" s="183" t="s">
        <v>4</v>
      </c>
      <c r="T65" s="188" t="s">
        <v>4</v>
      </c>
      <c r="U65" s="188" t="s">
        <v>4</v>
      </c>
      <c r="V65" s="188" t="s">
        <v>4</v>
      </c>
      <c r="W65" s="188" t="s">
        <v>4</v>
      </c>
      <c r="X65" s="190" t="s">
        <v>4</v>
      </c>
      <c r="Y65" s="188" t="s">
        <v>4</v>
      </c>
      <c r="Z65" s="188" t="s">
        <v>4</v>
      </c>
      <c r="AA65" s="188" t="s">
        <v>4</v>
      </c>
      <c r="AB65" s="188" t="s">
        <v>4</v>
      </c>
      <c r="AC65" s="190" t="s">
        <v>4</v>
      </c>
      <c r="AD65" s="188" t="s">
        <v>4</v>
      </c>
      <c r="AE65" s="188" t="s">
        <v>4</v>
      </c>
      <c r="AF65" s="188" t="s">
        <v>4</v>
      </c>
      <c r="AG65" s="188" t="s">
        <v>4</v>
      </c>
      <c r="AH65" s="183" t="s">
        <v>4</v>
      </c>
      <c r="AI65" s="188" t="s">
        <v>4</v>
      </c>
      <c r="AJ65" s="188" t="s">
        <v>4</v>
      </c>
      <c r="AK65" s="188" t="s">
        <v>4</v>
      </c>
      <c r="AL65" s="188" t="s">
        <v>4</v>
      </c>
      <c r="AM65" s="183" t="s">
        <v>4</v>
      </c>
      <c r="AN65" s="188" t="s">
        <v>4</v>
      </c>
      <c r="AO65" s="188" t="s">
        <v>4</v>
      </c>
      <c r="AP65" s="188" t="s">
        <v>4</v>
      </c>
      <c r="AQ65" s="188" t="s">
        <v>4</v>
      </c>
      <c r="AR65" s="183" t="s">
        <v>4</v>
      </c>
      <c r="AS65" s="188" t="s">
        <v>4</v>
      </c>
      <c r="AT65" s="188" t="s">
        <v>4</v>
      </c>
      <c r="AU65" s="188" t="s">
        <v>4</v>
      </c>
      <c r="AV65" s="188" t="s">
        <v>4</v>
      </c>
      <c r="AW65" s="183" t="s">
        <v>4</v>
      </c>
      <c r="AX65" s="188" t="s">
        <v>4</v>
      </c>
      <c r="AY65" s="188" t="s">
        <v>4</v>
      </c>
      <c r="AZ65" s="188" t="s">
        <v>4</v>
      </c>
      <c r="BA65" s="188" t="s">
        <v>4</v>
      </c>
      <c r="BB65" s="183" t="s">
        <v>4</v>
      </c>
      <c r="BC65" s="188" t="s">
        <v>4</v>
      </c>
      <c r="BD65" s="188" t="s">
        <v>4</v>
      </c>
      <c r="BE65" s="188" t="s">
        <v>4</v>
      </c>
      <c r="BF65" s="188" t="s">
        <v>4</v>
      </c>
      <c r="BG65" s="188" t="s">
        <v>4</v>
      </c>
      <c r="BH65" s="188" t="s">
        <v>4</v>
      </c>
      <c r="BI65" s="188" t="s">
        <v>4</v>
      </c>
      <c r="BJ65" s="188" t="s">
        <v>4</v>
      </c>
      <c r="BK65" s="188" t="s">
        <v>4</v>
      </c>
      <c r="BL65" s="188"/>
      <c r="BM65" s="188"/>
      <c r="BN65" s="188"/>
      <c r="BO65" s="188"/>
      <c r="BP65" s="188"/>
      <c r="BQ65" s="194" t="s">
        <v>4</v>
      </c>
      <c r="BR65" s="194"/>
      <c r="BS65" s="194"/>
      <c r="BT65" s="194" t="s">
        <v>4</v>
      </c>
      <c r="BU65" s="194" t="s">
        <v>4</v>
      </c>
      <c r="BV65" s="198"/>
      <c r="BW65" s="198"/>
      <c r="BX65" s="198"/>
      <c r="BY65" s="198"/>
      <c r="BZ65" s="198"/>
      <c r="CA65" s="198"/>
      <c r="CB65" s="198"/>
      <c r="CC65" s="198"/>
      <c r="CD65" s="198"/>
      <c r="CE65" s="198"/>
      <c r="CF65" s="198"/>
      <c r="CG65" s="198"/>
      <c r="CH65" s="198"/>
      <c r="CI65" s="198"/>
      <c r="CJ65" s="198"/>
      <c r="CK65" s="198"/>
      <c r="CL65" s="198"/>
      <c r="CM65" s="198"/>
      <c r="CN65" s="198"/>
      <c r="CO65" s="198"/>
      <c r="CP65" s="198"/>
      <c r="CQ65" s="198"/>
      <c r="CR65" s="198"/>
      <c r="CS65" s="198"/>
      <c r="CT65" s="198"/>
      <c r="CU65" s="198"/>
      <c r="CV65" s="198"/>
      <c r="CW65" s="198"/>
      <c r="CX65" s="198"/>
      <c r="CY65" s="198"/>
    </row>
    <row r="66" spans="1:103" ht="30" customHeight="1" x14ac:dyDescent="0.25">
      <c r="A66" s="186">
        <v>63</v>
      </c>
      <c r="B66" s="181"/>
      <c r="C66" s="184"/>
      <c r="D66" s="183"/>
      <c r="E66" s="188" t="s">
        <v>4</v>
      </c>
      <c r="F66" s="188" t="s">
        <v>4</v>
      </c>
      <c r="G66" s="188" t="s">
        <v>4</v>
      </c>
      <c r="H66" s="188" t="s">
        <v>4</v>
      </c>
      <c r="I66" s="183" t="s">
        <v>4</v>
      </c>
      <c r="J66" s="188" t="s">
        <v>4</v>
      </c>
      <c r="K66" s="188" t="s">
        <v>4</v>
      </c>
      <c r="L66" s="188" t="s">
        <v>4</v>
      </c>
      <c r="M66" s="188" t="s">
        <v>4</v>
      </c>
      <c r="N66" s="183" t="s">
        <v>4</v>
      </c>
      <c r="O66" s="188" t="s">
        <v>4</v>
      </c>
      <c r="P66" s="188" t="s">
        <v>4</v>
      </c>
      <c r="Q66" s="188" t="s">
        <v>4</v>
      </c>
      <c r="R66" s="188" t="s">
        <v>4</v>
      </c>
      <c r="S66" s="185" t="s">
        <v>4</v>
      </c>
      <c r="T66" s="188" t="s">
        <v>4</v>
      </c>
      <c r="U66" s="188" t="s">
        <v>4</v>
      </c>
      <c r="V66" s="188" t="s">
        <v>4</v>
      </c>
      <c r="W66" s="188" t="s">
        <v>4</v>
      </c>
      <c r="X66" s="188" t="s">
        <v>4</v>
      </c>
      <c r="Y66" s="188" t="s">
        <v>4</v>
      </c>
      <c r="Z66" s="188" t="s">
        <v>4</v>
      </c>
      <c r="AA66" s="188" t="s">
        <v>4</v>
      </c>
      <c r="AB66" s="188" t="s">
        <v>4</v>
      </c>
      <c r="AC66" s="188" t="s">
        <v>4</v>
      </c>
      <c r="AD66" s="188" t="s">
        <v>4</v>
      </c>
      <c r="AE66" s="188" t="s">
        <v>4</v>
      </c>
      <c r="AF66" s="188" t="s">
        <v>4</v>
      </c>
      <c r="AG66" s="188" t="s">
        <v>4</v>
      </c>
      <c r="AH66" s="188" t="s">
        <v>4</v>
      </c>
      <c r="AI66" s="188" t="s">
        <v>4</v>
      </c>
      <c r="AJ66" s="188" t="s">
        <v>4</v>
      </c>
      <c r="AK66" s="188" t="s">
        <v>4</v>
      </c>
      <c r="AL66" s="188" t="s">
        <v>4</v>
      </c>
      <c r="AM66" s="188" t="s">
        <v>4</v>
      </c>
      <c r="AN66" s="188" t="s">
        <v>4</v>
      </c>
      <c r="AO66" s="188" t="s">
        <v>4</v>
      </c>
      <c r="AP66" s="188" t="s">
        <v>4</v>
      </c>
      <c r="AQ66" s="188" t="s">
        <v>4</v>
      </c>
      <c r="AR66" s="188" t="s">
        <v>4</v>
      </c>
      <c r="AS66" s="188" t="s">
        <v>4</v>
      </c>
      <c r="AT66" s="188" t="s">
        <v>4</v>
      </c>
      <c r="AU66" s="188" t="s">
        <v>4</v>
      </c>
      <c r="AV66" s="188" t="s">
        <v>4</v>
      </c>
      <c r="AW66" s="188" t="s">
        <v>4</v>
      </c>
      <c r="AX66" s="188" t="s">
        <v>4</v>
      </c>
      <c r="AY66" s="188" t="s">
        <v>4</v>
      </c>
      <c r="AZ66" s="188" t="s">
        <v>4</v>
      </c>
      <c r="BA66" s="188" t="s">
        <v>4</v>
      </c>
      <c r="BB66" s="188" t="s">
        <v>4</v>
      </c>
      <c r="BC66" s="188" t="s">
        <v>4</v>
      </c>
      <c r="BD66" s="188" t="s">
        <v>4</v>
      </c>
      <c r="BE66" s="188" t="s">
        <v>4</v>
      </c>
      <c r="BF66" s="188" t="s">
        <v>4</v>
      </c>
      <c r="BG66" s="188" t="s">
        <v>4</v>
      </c>
      <c r="BH66" s="188" t="s">
        <v>4</v>
      </c>
      <c r="BI66" s="188" t="s">
        <v>4</v>
      </c>
      <c r="BJ66" s="188" t="s">
        <v>4</v>
      </c>
      <c r="BK66" s="188" t="s">
        <v>4</v>
      </c>
      <c r="BL66" s="188"/>
      <c r="BM66" s="188"/>
      <c r="BN66" s="188"/>
      <c r="BO66" s="188"/>
      <c r="BP66" s="188"/>
      <c r="BQ66" s="194" t="s">
        <v>4</v>
      </c>
      <c r="BR66" s="194"/>
      <c r="BS66" s="194"/>
      <c r="BT66" s="194" t="s">
        <v>4</v>
      </c>
      <c r="BU66" s="194" t="s">
        <v>4</v>
      </c>
      <c r="BV66" s="198"/>
      <c r="BW66" s="198"/>
      <c r="BX66" s="198"/>
      <c r="BY66" s="198"/>
      <c r="BZ66" s="198"/>
      <c r="CA66" s="198"/>
      <c r="CB66" s="198"/>
      <c r="CC66" s="198"/>
      <c r="CD66" s="198"/>
      <c r="CE66" s="198"/>
      <c r="CF66" s="198"/>
      <c r="CG66" s="198"/>
      <c r="CH66" s="198"/>
      <c r="CI66" s="198"/>
      <c r="CJ66" s="198"/>
      <c r="CK66" s="198"/>
      <c r="CL66" s="198"/>
      <c r="CM66" s="198"/>
      <c r="CN66" s="198"/>
      <c r="CO66" s="198"/>
      <c r="CP66" s="198"/>
      <c r="CQ66" s="198"/>
      <c r="CR66" s="198"/>
      <c r="CS66" s="198"/>
      <c r="CT66" s="198"/>
      <c r="CU66" s="198"/>
      <c r="CV66" s="198"/>
      <c r="CW66" s="198"/>
      <c r="CX66" s="198"/>
      <c r="CY66" s="198"/>
    </row>
    <row r="67" spans="1:103" ht="30" customHeight="1" x14ac:dyDescent="0.25">
      <c r="A67" s="186">
        <v>64</v>
      </c>
      <c r="B67" s="181"/>
      <c r="C67" s="184"/>
      <c r="D67" s="184"/>
      <c r="E67" s="188" t="s">
        <v>4</v>
      </c>
      <c r="F67" s="188" t="s">
        <v>4</v>
      </c>
      <c r="G67" s="188" t="s">
        <v>4</v>
      </c>
      <c r="H67" s="188" t="s">
        <v>4</v>
      </c>
      <c r="I67" s="185" t="s">
        <v>4</v>
      </c>
      <c r="J67" s="188" t="s">
        <v>4</v>
      </c>
      <c r="K67" s="188" t="s">
        <v>4</v>
      </c>
      <c r="L67" s="188" t="s">
        <v>4</v>
      </c>
      <c r="M67" s="188" t="s">
        <v>4</v>
      </c>
      <c r="N67" s="199" t="s">
        <v>4</v>
      </c>
      <c r="O67" s="188" t="s">
        <v>4</v>
      </c>
      <c r="P67" s="188" t="s">
        <v>4</v>
      </c>
      <c r="Q67" s="188" t="s">
        <v>4</v>
      </c>
      <c r="R67" s="188" t="s">
        <v>4</v>
      </c>
      <c r="S67" s="199" t="s">
        <v>4</v>
      </c>
      <c r="T67" s="188" t="s">
        <v>4</v>
      </c>
      <c r="U67" s="188" t="s">
        <v>4</v>
      </c>
      <c r="V67" s="188" t="s">
        <v>4</v>
      </c>
      <c r="W67" s="188" t="s">
        <v>4</v>
      </c>
      <c r="X67" s="188" t="s">
        <v>4</v>
      </c>
      <c r="Y67" s="188" t="s">
        <v>4</v>
      </c>
      <c r="Z67" s="188" t="s">
        <v>4</v>
      </c>
      <c r="AA67" s="188" t="s">
        <v>4</v>
      </c>
      <c r="AB67" s="188" t="s">
        <v>4</v>
      </c>
      <c r="AC67" s="188" t="s">
        <v>4</v>
      </c>
      <c r="AD67" s="188" t="s">
        <v>4</v>
      </c>
      <c r="AE67" s="188" t="s">
        <v>4</v>
      </c>
      <c r="AF67" s="188" t="s">
        <v>4</v>
      </c>
      <c r="AG67" s="188" t="s">
        <v>4</v>
      </c>
      <c r="AH67" s="188" t="s">
        <v>4</v>
      </c>
      <c r="AI67" s="188" t="s">
        <v>4</v>
      </c>
      <c r="AJ67" s="188" t="s">
        <v>4</v>
      </c>
      <c r="AK67" s="188" t="s">
        <v>4</v>
      </c>
      <c r="AL67" s="188" t="s">
        <v>4</v>
      </c>
      <c r="AM67" s="188" t="s">
        <v>4</v>
      </c>
      <c r="AN67" s="188" t="s">
        <v>4</v>
      </c>
      <c r="AO67" s="188" t="s">
        <v>4</v>
      </c>
      <c r="AP67" s="188" t="s">
        <v>4</v>
      </c>
      <c r="AQ67" s="188" t="s">
        <v>4</v>
      </c>
      <c r="AR67" s="188" t="s">
        <v>4</v>
      </c>
      <c r="AS67" s="188" t="s">
        <v>4</v>
      </c>
      <c r="AT67" s="188" t="s">
        <v>4</v>
      </c>
      <c r="AU67" s="188" t="s">
        <v>4</v>
      </c>
      <c r="AV67" s="188" t="s">
        <v>4</v>
      </c>
      <c r="AW67" s="188" t="s">
        <v>4</v>
      </c>
      <c r="AX67" s="188" t="s">
        <v>4</v>
      </c>
      <c r="AY67" s="188" t="s">
        <v>4</v>
      </c>
      <c r="AZ67" s="188" t="s">
        <v>4</v>
      </c>
      <c r="BA67" s="188" t="s">
        <v>4</v>
      </c>
      <c r="BB67" s="188" t="s">
        <v>4</v>
      </c>
      <c r="BC67" s="188" t="s">
        <v>4</v>
      </c>
      <c r="BD67" s="188" t="s">
        <v>4</v>
      </c>
      <c r="BE67" s="188" t="s">
        <v>4</v>
      </c>
      <c r="BF67" s="188" t="s">
        <v>4</v>
      </c>
      <c r="BG67" s="188" t="s">
        <v>4</v>
      </c>
      <c r="BH67" s="188" t="s">
        <v>4</v>
      </c>
      <c r="BI67" s="188" t="s">
        <v>4</v>
      </c>
      <c r="BJ67" s="188" t="s">
        <v>4</v>
      </c>
      <c r="BK67" s="188" t="s">
        <v>4</v>
      </c>
      <c r="BL67" s="188"/>
      <c r="BM67" s="188"/>
      <c r="BN67" s="188"/>
      <c r="BO67" s="188"/>
      <c r="BP67" s="188"/>
      <c r="BQ67" s="194" t="s">
        <v>4</v>
      </c>
      <c r="BR67" s="194"/>
      <c r="BS67" s="194"/>
      <c r="BT67" s="194" t="s">
        <v>4</v>
      </c>
      <c r="BU67" s="194" t="s">
        <v>4</v>
      </c>
      <c r="BV67" s="198"/>
      <c r="BW67" s="198"/>
      <c r="BX67" s="198"/>
      <c r="BY67" s="198"/>
      <c r="BZ67" s="198"/>
      <c r="CA67" s="198"/>
      <c r="CB67" s="198"/>
      <c r="CC67" s="198"/>
      <c r="CD67" s="198"/>
      <c r="CE67" s="198"/>
      <c r="CF67" s="198"/>
      <c r="CG67" s="198"/>
      <c r="CH67" s="198"/>
      <c r="CI67" s="198"/>
      <c r="CJ67" s="198"/>
      <c r="CK67" s="198"/>
      <c r="CL67" s="198"/>
      <c r="CM67" s="198"/>
      <c r="CN67" s="198"/>
      <c r="CO67" s="198"/>
      <c r="CP67" s="198"/>
      <c r="CQ67" s="198"/>
      <c r="CR67" s="198"/>
      <c r="CS67" s="198"/>
      <c r="CT67" s="198"/>
      <c r="CU67" s="198"/>
      <c r="CV67" s="198"/>
      <c r="CW67" s="198"/>
      <c r="CX67" s="198"/>
      <c r="CY67" s="198"/>
    </row>
    <row r="68" spans="1:103" ht="30" customHeight="1" x14ac:dyDescent="0.25">
      <c r="A68" s="186">
        <v>65</v>
      </c>
      <c r="B68" s="181"/>
      <c r="C68" s="184"/>
      <c r="D68" s="184"/>
      <c r="E68" s="188" t="s">
        <v>4</v>
      </c>
      <c r="F68" s="188" t="s">
        <v>4</v>
      </c>
      <c r="G68" s="188" t="s">
        <v>4</v>
      </c>
      <c r="H68" s="188" t="s">
        <v>4</v>
      </c>
      <c r="I68" s="185" t="s">
        <v>4</v>
      </c>
      <c r="J68" s="188" t="s">
        <v>4</v>
      </c>
      <c r="K68" s="188" t="s">
        <v>4</v>
      </c>
      <c r="L68" s="188" t="s">
        <v>4</v>
      </c>
      <c r="M68" s="188" t="s">
        <v>4</v>
      </c>
      <c r="N68" s="199" t="s">
        <v>4</v>
      </c>
      <c r="O68" s="188" t="s">
        <v>4</v>
      </c>
      <c r="P68" s="188" t="s">
        <v>4</v>
      </c>
      <c r="Q68" s="188" t="s">
        <v>4</v>
      </c>
      <c r="R68" s="188" t="s">
        <v>4</v>
      </c>
      <c r="S68" s="199" t="s">
        <v>4</v>
      </c>
      <c r="T68" s="188" t="s">
        <v>4</v>
      </c>
      <c r="U68" s="188" t="s">
        <v>4</v>
      </c>
      <c r="V68" s="188" t="s">
        <v>4</v>
      </c>
      <c r="W68" s="188" t="s">
        <v>4</v>
      </c>
      <c r="X68" s="188" t="s">
        <v>4</v>
      </c>
      <c r="Y68" s="188" t="s">
        <v>4</v>
      </c>
      <c r="Z68" s="188" t="s">
        <v>4</v>
      </c>
      <c r="AA68" s="188" t="s">
        <v>4</v>
      </c>
      <c r="AB68" s="188" t="s">
        <v>4</v>
      </c>
      <c r="AC68" s="188" t="s">
        <v>4</v>
      </c>
      <c r="AD68" s="188" t="s">
        <v>4</v>
      </c>
      <c r="AE68" s="188" t="s">
        <v>4</v>
      </c>
      <c r="AF68" s="188" t="s">
        <v>4</v>
      </c>
      <c r="AG68" s="188" t="s">
        <v>4</v>
      </c>
      <c r="AH68" s="188" t="s">
        <v>4</v>
      </c>
      <c r="AI68" s="188" t="s">
        <v>4</v>
      </c>
      <c r="AJ68" s="188" t="s">
        <v>4</v>
      </c>
      <c r="AK68" s="188" t="s">
        <v>4</v>
      </c>
      <c r="AL68" s="188" t="s">
        <v>4</v>
      </c>
      <c r="AM68" s="188" t="s">
        <v>4</v>
      </c>
      <c r="AN68" s="188" t="s">
        <v>4</v>
      </c>
      <c r="AO68" s="188" t="s">
        <v>4</v>
      </c>
      <c r="AP68" s="188" t="s">
        <v>4</v>
      </c>
      <c r="AQ68" s="188" t="s">
        <v>4</v>
      </c>
      <c r="AR68" s="188" t="s">
        <v>4</v>
      </c>
      <c r="AS68" s="188" t="s">
        <v>4</v>
      </c>
      <c r="AT68" s="188" t="s">
        <v>4</v>
      </c>
      <c r="AU68" s="188" t="s">
        <v>4</v>
      </c>
      <c r="AV68" s="188" t="s">
        <v>4</v>
      </c>
      <c r="AW68" s="188" t="s">
        <v>4</v>
      </c>
      <c r="AX68" s="188" t="s">
        <v>4</v>
      </c>
      <c r="AY68" s="188" t="s">
        <v>4</v>
      </c>
      <c r="AZ68" s="188" t="s">
        <v>4</v>
      </c>
      <c r="BA68" s="188" t="s">
        <v>4</v>
      </c>
      <c r="BB68" s="188" t="s">
        <v>4</v>
      </c>
      <c r="BC68" s="188" t="s">
        <v>4</v>
      </c>
      <c r="BD68" s="188" t="s">
        <v>4</v>
      </c>
      <c r="BE68" s="188" t="s">
        <v>4</v>
      </c>
      <c r="BF68" s="188" t="s">
        <v>4</v>
      </c>
      <c r="BG68" s="188" t="s">
        <v>4</v>
      </c>
      <c r="BH68" s="188" t="s">
        <v>4</v>
      </c>
      <c r="BI68" s="188" t="s">
        <v>4</v>
      </c>
      <c r="BJ68" s="188" t="s">
        <v>4</v>
      </c>
      <c r="BK68" s="188" t="s">
        <v>4</v>
      </c>
      <c r="BL68" s="188"/>
      <c r="BM68" s="188"/>
      <c r="BN68" s="188"/>
      <c r="BO68" s="188"/>
      <c r="BP68" s="188"/>
      <c r="BQ68" s="194" t="s">
        <v>4</v>
      </c>
      <c r="BR68" s="194"/>
      <c r="BS68" s="194"/>
      <c r="BT68" s="194" t="s">
        <v>4</v>
      </c>
      <c r="BU68" s="194" t="s">
        <v>4</v>
      </c>
      <c r="BV68" s="198"/>
      <c r="BW68" s="198"/>
      <c r="BX68" s="198"/>
      <c r="BY68" s="198"/>
      <c r="BZ68" s="198"/>
      <c r="CA68" s="198"/>
      <c r="CB68" s="198"/>
      <c r="CC68" s="198"/>
      <c r="CD68" s="198"/>
      <c r="CE68" s="198"/>
      <c r="CF68" s="198"/>
      <c r="CG68" s="198"/>
      <c r="CH68" s="198"/>
      <c r="CI68" s="198"/>
      <c r="CJ68" s="198"/>
      <c r="CK68" s="198"/>
      <c r="CL68" s="198"/>
      <c r="CM68" s="198"/>
      <c r="CN68" s="198"/>
      <c r="CO68" s="198"/>
      <c r="CP68" s="198"/>
      <c r="CQ68" s="198"/>
      <c r="CR68" s="198"/>
      <c r="CS68" s="198"/>
      <c r="CT68" s="198"/>
      <c r="CU68" s="198"/>
      <c r="CV68" s="198"/>
      <c r="CW68" s="198"/>
      <c r="CX68" s="198"/>
      <c r="CY68" s="198"/>
    </row>
    <row r="69" spans="1:103" ht="30" customHeight="1" x14ac:dyDescent="0.25">
      <c r="A69" s="186">
        <v>66</v>
      </c>
      <c r="B69" s="181"/>
      <c r="C69" s="184"/>
      <c r="D69" s="184"/>
      <c r="E69" s="200"/>
      <c r="F69" s="199"/>
      <c r="G69" s="199" t="s">
        <v>4</v>
      </c>
      <c r="H69" s="199"/>
      <c r="I69" s="185"/>
      <c r="J69" s="194"/>
      <c r="K69" s="194"/>
      <c r="L69" s="194"/>
      <c r="M69" s="199"/>
      <c r="N69" s="199"/>
      <c r="O69" s="199"/>
      <c r="P69" s="194"/>
      <c r="Q69" s="194"/>
      <c r="R69" s="194"/>
      <c r="S69" s="199"/>
      <c r="T69" s="199"/>
      <c r="U69" s="199"/>
      <c r="V69" s="194"/>
      <c r="W69" s="199"/>
      <c r="X69" s="194"/>
      <c r="Y69" s="199"/>
      <c r="Z69" s="199"/>
      <c r="AA69" s="199"/>
      <c r="AB69" s="194"/>
      <c r="AC69" s="194"/>
      <c r="AD69" s="194"/>
      <c r="AE69" s="199"/>
      <c r="AF69" s="194"/>
      <c r="AG69" s="199"/>
      <c r="AH69" s="194"/>
      <c r="AI69" s="194"/>
      <c r="AJ69" s="194"/>
      <c r="AK69" s="201"/>
      <c r="AL69" s="201"/>
      <c r="AM69" s="201"/>
      <c r="AN69" s="194"/>
      <c r="AO69" s="194"/>
      <c r="AP69" s="194"/>
      <c r="AQ69" s="199"/>
      <c r="AR69" s="199"/>
      <c r="AS69" s="199"/>
      <c r="AT69" s="194"/>
      <c r="AU69" s="194"/>
      <c r="AV69" s="194"/>
      <c r="AW69" s="201"/>
      <c r="AX69" s="201"/>
      <c r="AY69" s="201"/>
      <c r="AZ69" s="194"/>
      <c r="BA69" s="194"/>
      <c r="BB69" s="194"/>
      <c r="BC69" s="201"/>
      <c r="BD69" s="201"/>
      <c r="BE69" s="201"/>
      <c r="BF69" s="194"/>
      <c r="BG69" s="194"/>
      <c r="BH69" s="194"/>
      <c r="BI69" s="201"/>
      <c r="BJ69" s="201"/>
      <c r="BK69" s="201"/>
      <c r="BL69" s="201"/>
      <c r="BM69" s="201"/>
      <c r="BN69" s="201"/>
      <c r="BO69" s="201"/>
      <c r="BP69" s="201"/>
      <c r="BQ69" s="194"/>
      <c r="BR69" s="194"/>
      <c r="BS69" s="194"/>
      <c r="BT69" s="194"/>
      <c r="BU69" s="194"/>
      <c r="BV69" s="198"/>
      <c r="BW69" s="198"/>
      <c r="BX69" s="198"/>
      <c r="BY69" s="198"/>
      <c r="BZ69" s="198"/>
      <c r="CA69" s="198"/>
      <c r="CB69" s="198"/>
      <c r="CC69" s="198"/>
      <c r="CD69" s="198"/>
      <c r="CE69" s="198"/>
      <c r="CF69" s="198"/>
      <c r="CG69" s="198"/>
      <c r="CH69" s="198"/>
      <c r="CI69" s="198"/>
      <c r="CJ69" s="198"/>
      <c r="CK69" s="198"/>
      <c r="CL69" s="198"/>
      <c r="CM69" s="198"/>
      <c r="CN69" s="198"/>
      <c r="CO69" s="198"/>
      <c r="CP69" s="198"/>
      <c r="CQ69" s="198"/>
      <c r="CR69" s="198"/>
      <c r="CS69" s="198"/>
      <c r="CT69" s="198"/>
      <c r="CU69" s="198"/>
      <c r="CV69" s="198"/>
      <c r="CW69" s="198"/>
      <c r="CX69" s="198"/>
      <c r="CY69" s="198"/>
    </row>
    <row r="70" spans="1:103" ht="30" customHeight="1" x14ac:dyDescent="0.25">
      <c r="A70" s="186">
        <v>67</v>
      </c>
      <c r="B70" s="181"/>
      <c r="C70" s="184"/>
      <c r="D70" s="184"/>
      <c r="E70" s="200"/>
      <c r="F70" s="199"/>
      <c r="G70" s="199" t="s">
        <v>4</v>
      </c>
      <c r="H70" s="199"/>
      <c r="I70" s="185"/>
      <c r="J70" s="194"/>
      <c r="K70" s="194"/>
      <c r="L70" s="194"/>
      <c r="M70" s="199"/>
      <c r="N70" s="199"/>
      <c r="O70" s="199"/>
      <c r="P70" s="194"/>
      <c r="Q70" s="194"/>
      <c r="R70" s="194"/>
      <c r="S70" s="199"/>
      <c r="T70" s="199"/>
      <c r="U70" s="199"/>
      <c r="V70" s="194"/>
      <c r="W70" s="199"/>
      <c r="X70" s="194"/>
      <c r="Y70" s="199"/>
      <c r="Z70" s="199"/>
      <c r="AA70" s="199"/>
      <c r="AB70" s="194"/>
      <c r="AC70" s="194"/>
      <c r="AD70" s="194"/>
      <c r="AE70" s="199"/>
      <c r="AF70" s="194"/>
      <c r="AG70" s="199"/>
      <c r="AH70" s="194"/>
      <c r="AI70" s="194"/>
      <c r="AJ70" s="194"/>
      <c r="AK70" s="201"/>
      <c r="AL70" s="201"/>
      <c r="AM70" s="201"/>
      <c r="AN70" s="194"/>
      <c r="AO70" s="194"/>
      <c r="AP70" s="194"/>
      <c r="AQ70" s="199"/>
      <c r="AR70" s="199"/>
      <c r="AS70" s="199"/>
      <c r="AT70" s="194"/>
      <c r="AU70" s="194"/>
      <c r="AV70" s="194"/>
      <c r="AW70" s="201"/>
      <c r="AX70" s="201"/>
      <c r="AY70" s="201"/>
      <c r="AZ70" s="194"/>
      <c r="BA70" s="194"/>
      <c r="BB70" s="194"/>
      <c r="BC70" s="201"/>
      <c r="BD70" s="201"/>
      <c r="BE70" s="201"/>
      <c r="BF70" s="194"/>
      <c r="BG70" s="194"/>
      <c r="BH70" s="194"/>
      <c r="BI70" s="201"/>
      <c r="BJ70" s="201"/>
      <c r="BK70" s="201"/>
      <c r="BL70" s="201"/>
      <c r="BM70" s="201"/>
      <c r="BN70" s="201"/>
      <c r="BO70" s="201"/>
      <c r="BP70" s="201"/>
      <c r="BQ70" s="194"/>
      <c r="BR70" s="194"/>
      <c r="BS70" s="194"/>
      <c r="BT70" s="194"/>
      <c r="BU70" s="194"/>
      <c r="BV70" s="198"/>
      <c r="BW70" s="198"/>
      <c r="BX70" s="198"/>
      <c r="BY70" s="198"/>
      <c r="BZ70" s="198"/>
      <c r="CA70" s="198"/>
      <c r="CB70" s="198"/>
      <c r="CC70" s="198"/>
      <c r="CD70" s="198"/>
      <c r="CE70" s="198"/>
      <c r="CF70" s="198"/>
      <c r="CG70" s="198"/>
      <c r="CH70" s="198"/>
      <c r="CI70" s="198"/>
      <c r="CJ70" s="198"/>
      <c r="CK70" s="198"/>
      <c r="CL70" s="198"/>
      <c r="CM70" s="198"/>
      <c r="CN70" s="198"/>
      <c r="CO70" s="198"/>
      <c r="CP70" s="198"/>
      <c r="CQ70" s="198"/>
      <c r="CR70" s="198"/>
      <c r="CS70" s="198"/>
      <c r="CT70" s="198"/>
      <c r="CU70" s="198"/>
      <c r="CV70" s="198"/>
      <c r="CW70" s="198"/>
      <c r="CX70" s="198"/>
      <c r="CY70" s="198"/>
    </row>
    <row r="71" spans="1:103" ht="30" customHeight="1" x14ac:dyDescent="0.25">
      <c r="A71" s="186">
        <v>68</v>
      </c>
      <c r="B71" s="181"/>
      <c r="C71" s="184"/>
      <c r="D71" s="184"/>
      <c r="E71" s="200"/>
      <c r="F71" s="199"/>
      <c r="G71" s="199" t="s">
        <v>4</v>
      </c>
      <c r="H71" s="199"/>
      <c r="I71" s="185"/>
      <c r="J71" s="194"/>
      <c r="K71" s="194"/>
      <c r="L71" s="194"/>
      <c r="M71" s="199"/>
      <c r="N71" s="199"/>
      <c r="O71" s="199"/>
      <c r="P71" s="194"/>
      <c r="Q71" s="194"/>
      <c r="R71" s="194"/>
      <c r="S71" s="199"/>
      <c r="T71" s="199"/>
      <c r="U71" s="199"/>
      <c r="V71" s="194"/>
      <c r="W71" s="199"/>
      <c r="X71" s="194"/>
      <c r="Y71" s="199"/>
      <c r="Z71" s="199"/>
      <c r="AA71" s="199"/>
      <c r="AB71" s="194"/>
      <c r="AC71" s="194"/>
      <c r="AD71" s="194"/>
      <c r="AE71" s="199"/>
      <c r="AF71" s="194"/>
      <c r="AG71" s="199"/>
      <c r="AH71" s="194"/>
      <c r="AI71" s="194"/>
      <c r="AJ71" s="194"/>
      <c r="AK71" s="201"/>
      <c r="AL71" s="201"/>
      <c r="AM71" s="201"/>
      <c r="AN71" s="194"/>
      <c r="AO71" s="194"/>
      <c r="AP71" s="194"/>
      <c r="AQ71" s="199"/>
      <c r="AR71" s="199"/>
      <c r="AS71" s="199"/>
      <c r="AT71" s="194"/>
      <c r="AU71" s="194"/>
      <c r="AV71" s="194"/>
      <c r="AW71" s="201"/>
      <c r="AX71" s="201"/>
      <c r="AY71" s="201"/>
      <c r="AZ71" s="194"/>
      <c r="BA71" s="194"/>
      <c r="BB71" s="194"/>
      <c r="BC71" s="201"/>
      <c r="BD71" s="201"/>
      <c r="BE71" s="201"/>
      <c r="BF71" s="194"/>
      <c r="BG71" s="194"/>
      <c r="BH71" s="194"/>
      <c r="BI71" s="201"/>
      <c r="BJ71" s="201"/>
      <c r="BK71" s="201"/>
      <c r="BL71" s="201"/>
      <c r="BM71" s="201"/>
      <c r="BN71" s="201"/>
      <c r="BO71" s="201"/>
      <c r="BP71" s="201"/>
      <c r="BQ71" s="194"/>
      <c r="BR71" s="194"/>
      <c r="BS71" s="194"/>
      <c r="BT71" s="194"/>
      <c r="BU71" s="194"/>
      <c r="BV71" s="198"/>
      <c r="BW71" s="198"/>
      <c r="BX71" s="198"/>
      <c r="BY71" s="198"/>
      <c r="BZ71" s="198"/>
      <c r="CA71" s="198"/>
      <c r="CB71" s="198"/>
      <c r="CC71" s="198"/>
      <c r="CD71" s="198"/>
      <c r="CE71" s="198"/>
      <c r="CF71" s="198"/>
      <c r="CG71" s="198"/>
      <c r="CH71" s="198"/>
      <c r="CI71" s="198"/>
      <c r="CJ71" s="198"/>
      <c r="CK71" s="198"/>
      <c r="CL71" s="198"/>
      <c r="CM71" s="198"/>
      <c r="CN71" s="198"/>
      <c r="CO71" s="198"/>
      <c r="CP71" s="198"/>
      <c r="CQ71" s="198"/>
      <c r="CR71" s="198"/>
      <c r="CS71" s="198"/>
      <c r="CT71" s="198"/>
      <c r="CU71" s="198"/>
      <c r="CV71" s="198"/>
      <c r="CW71" s="198"/>
      <c r="CX71" s="198"/>
      <c r="CY71" s="198"/>
    </row>
    <row r="72" spans="1:103" ht="30" customHeight="1" x14ac:dyDescent="0.25">
      <c r="A72" s="186">
        <v>69</v>
      </c>
      <c r="B72" s="181"/>
      <c r="C72" s="184"/>
      <c r="D72" s="184"/>
      <c r="E72" s="200"/>
      <c r="F72" s="199"/>
      <c r="G72" s="199" t="s">
        <v>4</v>
      </c>
      <c r="H72" s="199"/>
      <c r="I72" s="185"/>
      <c r="J72" s="194"/>
      <c r="K72" s="194"/>
      <c r="L72" s="194"/>
      <c r="M72" s="199"/>
      <c r="N72" s="199"/>
      <c r="O72" s="199"/>
      <c r="P72" s="194"/>
      <c r="Q72" s="194"/>
      <c r="R72" s="194"/>
      <c r="S72" s="199"/>
      <c r="T72" s="199"/>
      <c r="U72" s="199"/>
      <c r="V72" s="194"/>
      <c r="W72" s="199"/>
      <c r="X72" s="194"/>
      <c r="Y72" s="199"/>
      <c r="Z72" s="199"/>
      <c r="AA72" s="199"/>
      <c r="AB72" s="194"/>
      <c r="AC72" s="194"/>
      <c r="AD72" s="194"/>
      <c r="AE72" s="199"/>
      <c r="AF72" s="194"/>
      <c r="AG72" s="199"/>
      <c r="AH72" s="194"/>
      <c r="AI72" s="194"/>
      <c r="AJ72" s="194"/>
      <c r="AK72" s="201"/>
      <c r="AL72" s="201"/>
      <c r="AM72" s="201"/>
      <c r="AN72" s="194"/>
      <c r="AO72" s="194"/>
      <c r="AP72" s="194"/>
      <c r="AQ72" s="199"/>
      <c r="AR72" s="199"/>
      <c r="AS72" s="199"/>
      <c r="AT72" s="194"/>
      <c r="AU72" s="194"/>
      <c r="AV72" s="194"/>
      <c r="AW72" s="201"/>
      <c r="AX72" s="201"/>
      <c r="AY72" s="201"/>
      <c r="AZ72" s="194"/>
      <c r="BA72" s="194"/>
      <c r="BB72" s="194"/>
      <c r="BC72" s="201"/>
      <c r="BD72" s="201"/>
      <c r="BE72" s="201"/>
      <c r="BF72" s="194"/>
      <c r="BG72" s="194"/>
      <c r="BH72" s="194"/>
      <c r="BI72" s="201"/>
      <c r="BJ72" s="201"/>
      <c r="BK72" s="201"/>
      <c r="BL72" s="201"/>
      <c r="BM72" s="201"/>
      <c r="BN72" s="201"/>
      <c r="BO72" s="201"/>
      <c r="BP72" s="201"/>
      <c r="BQ72" s="194"/>
      <c r="BR72" s="194"/>
      <c r="BS72" s="194"/>
      <c r="BT72" s="194"/>
      <c r="BU72" s="194"/>
      <c r="BV72" s="198"/>
      <c r="BW72" s="198"/>
      <c r="BX72" s="198"/>
      <c r="BY72" s="198"/>
      <c r="BZ72" s="198"/>
      <c r="CA72" s="198"/>
      <c r="CB72" s="198"/>
      <c r="CC72" s="198"/>
      <c r="CD72" s="198"/>
      <c r="CE72" s="198"/>
      <c r="CF72" s="198"/>
      <c r="CG72" s="198"/>
      <c r="CH72" s="198"/>
      <c r="CI72" s="198"/>
      <c r="CJ72" s="198"/>
      <c r="CK72" s="198"/>
      <c r="CL72" s="198"/>
      <c r="CM72" s="198"/>
      <c r="CN72" s="198"/>
      <c r="CO72" s="198"/>
      <c r="CP72" s="198"/>
      <c r="CQ72" s="198"/>
      <c r="CR72" s="198"/>
      <c r="CS72" s="198"/>
      <c r="CT72" s="198"/>
      <c r="CU72" s="198"/>
      <c r="CV72" s="198"/>
      <c r="CW72" s="198"/>
      <c r="CX72" s="198"/>
      <c r="CY72" s="198"/>
    </row>
    <row r="73" spans="1:103" s="203" customFormat="1" ht="30" customHeight="1" x14ac:dyDescent="0.25">
      <c r="A73" s="186">
        <v>70</v>
      </c>
      <c r="B73" s="181"/>
      <c r="C73" s="184"/>
      <c r="D73" s="184"/>
      <c r="E73" s="200"/>
      <c r="F73" s="184"/>
      <c r="G73" s="199" t="s">
        <v>4</v>
      </c>
      <c r="H73" s="199"/>
      <c r="I73" s="185"/>
      <c r="J73" s="194"/>
      <c r="K73" s="194"/>
      <c r="L73" s="194"/>
      <c r="M73" s="199"/>
      <c r="N73" s="199"/>
      <c r="O73" s="199"/>
      <c r="P73" s="194"/>
      <c r="Q73" s="194"/>
      <c r="R73" s="194"/>
      <c r="S73" s="199"/>
      <c r="T73" s="199"/>
      <c r="U73" s="199"/>
      <c r="V73" s="194"/>
      <c r="W73" s="199"/>
      <c r="X73" s="194"/>
      <c r="Y73" s="199"/>
      <c r="Z73" s="199"/>
      <c r="AA73" s="199"/>
      <c r="AB73" s="194"/>
      <c r="AC73" s="194"/>
      <c r="AD73" s="194"/>
      <c r="AE73" s="199"/>
      <c r="AF73" s="194"/>
      <c r="AG73" s="199"/>
      <c r="AH73" s="194"/>
      <c r="AI73" s="194"/>
      <c r="AJ73" s="194"/>
      <c r="AK73" s="201"/>
      <c r="AL73" s="201"/>
      <c r="AM73" s="201"/>
      <c r="AN73" s="194"/>
      <c r="AO73" s="194"/>
      <c r="AP73" s="194"/>
      <c r="AQ73" s="199"/>
      <c r="AR73" s="199"/>
      <c r="AS73" s="199"/>
      <c r="AT73" s="194"/>
      <c r="AU73" s="194"/>
      <c r="AV73" s="194"/>
      <c r="AW73" s="201"/>
      <c r="AX73" s="201"/>
      <c r="AY73" s="201"/>
      <c r="AZ73" s="194"/>
      <c r="BA73" s="194"/>
      <c r="BB73" s="194"/>
      <c r="BC73" s="201"/>
      <c r="BD73" s="201"/>
      <c r="BE73" s="201"/>
      <c r="BF73" s="194"/>
      <c r="BG73" s="194"/>
      <c r="BH73" s="194"/>
      <c r="BI73" s="201"/>
      <c r="BJ73" s="201"/>
      <c r="BK73" s="201"/>
      <c r="BL73" s="201"/>
      <c r="BM73" s="201"/>
      <c r="BN73" s="201"/>
      <c r="BO73" s="201"/>
      <c r="BP73" s="201"/>
      <c r="BQ73" s="194"/>
      <c r="BR73" s="194"/>
      <c r="BS73" s="194"/>
      <c r="BT73" s="194"/>
      <c r="BU73" s="194"/>
      <c r="BV73" s="202"/>
      <c r="BW73" s="202"/>
      <c r="BX73" s="202"/>
      <c r="BY73" s="202"/>
      <c r="BZ73" s="202"/>
      <c r="CA73" s="202"/>
      <c r="CB73" s="202"/>
      <c r="CC73" s="202"/>
      <c r="CD73" s="202"/>
      <c r="CE73" s="202"/>
      <c r="CF73" s="202"/>
      <c r="CG73" s="202"/>
      <c r="CH73" s="202"/>
      <c r="CI73" s="202"/>
      <c r="CJ73" s="202"/>
      <c r="CK73" s="202"/>
      <c r="CL73" s="202"/>
      <c r="CM73" s="202"/>
      <c r="CN73" s="202"/>
      <c r="CO73" s="202"/>
      <c r="CP73" s="202"/>
      <c r="CQ73" s="202"/>
      <c r="CR73" s="202"/>
      <c r="CS73" s="202"/>
      <c r="CT73" s="202"/>
      <c r="CU73" s="202"/>
      <c r="CV73" s="202"/>
      <c r="CW73" s="202"/>
      <c r="CX73" s="202"/>
      <c r="CY73" s="202"/>
    </row>
    <row r="74" spans="1:103" s="203" customFormat="1" ht="30" customHeight="1" x14ac:dyDescent="0.25">
      <c r="A74" s="186">
        <v>71</v>
      </c>
      <c r="B74" s="181"/>
      <c r="C74" s="184"/>
      <c r="D74" s="184"/>
      <c r="E74" s="200"/>
      <c r="F74" s="199"/>
      <c r="G74" s="199" t="s">
        <v>4</v>
      </c>
      <c r="H74" s="199"/>
      <c r="I74" s="185"/>
      <c r="J74" s="194"/>
      <c r="K74" s="194"/>
      <c r="L74" s="194"/>
      <c r="M74" s="199"/>
      <c r="N74" s="199"/>
      <c r="O74" s="199"/>
      <c r="P74" s="194"/>
      <c r="Q74" s="194"/>
      <c r="R74" s="194"/>
      <c r="S74" s="199"/>
      <c r="T74" s="199"/>
      <c r="U74" s="199"/>
      <c r="V74" s="194"/>
      <c r="W74" s="199"/>
      <c r="X74" s="194"/>
      <c r="Y74" s="199"/>
      <c r="Z74" s="199"/>
      <c r="AA74" s="199"/>
      <c r="AB74" s="194"/>
      <c r="AC74" s="194"/>
      <c r="AD74" s="194"/>
      <c r="AE74" s="199"/>
      <c r="AF74" s="194"/>
      <c r="AG74" s="199"/>
      <c r="AH74" s="194"/>
      <c r="AI74" s="194"/>
      <c r="AJ74" s="194"/>
      <c r="AK74" s="201"/>
      <c r="AL74" s="201"/>
      <c r="AM74" s="201"/>
      <c r="AN74" s="194"/>
      <c r="AO74" s="194"/>
      <c r="AP74" s="194"/>
      <c r="AQ74" s="199"/>
      <c r="AR74" s="199"/>
      <c r="AS74" s="199"/>
      <c r="AT74" s="194"/>
      <c r="AU74" s="194"/>
      <c r="AV74" s="194"/>
      <c r="AW74" s="201"/>
      <c r="AX74" s="201"/>
      <c r="AY74" s="201"/>
      <c r="AZ74" s="194"/>
      <c r="BA74" s="194"/>
      <c r="BB74" s="194"/>
      <c r="BC74" s="201"/>
      <c r="BD74" s="201"/>
      <c r="BE74" s="201"/>
      <c r="BF74" s="194"/>
      <c r="BG74" s="194"/>
      <c r="BH74" s="194"/>
      <c r="BI74" s="201"/>
      <c r="BJ74" s="201"/>
      <c r="BK74" s="201"/>
      <c r="BL74" s="201"/>
      <c r="BM74" s="201"/>
      <c r="BN74" s="201"/>
      <c r="BO74" s="201"/>
      <c r="BP74" s="201"/>
      <c r="BQ74" s="194"/>
      <c r="BR74" s="194"/>
      <c r="BS74" s="194"/>
      <c r="BT74" s="194"/>
      <c r="BU74" s="194"/>
      <c r="BV74" s="202"/>
      <c r="BW74" s="202"/>
      <c r="BX74" s="202"/>
      <c r="BY74" s="202"/>
      <c r="BZ74" s="202"/>
      <c r="CA74" s="202"/>
      <c r="CB74" s="202"/>
      <c r="CC74" s="202"/>
      <c r="CD74" s="202"/>
      <c r="CE74" s="202"/>
      <c r="CF74" s="202"/>
      <c r="CG74" s="202"/>
      <c r="CH74" s="202"/>
      <c r="CI74" s="202"/>
      <c r="CJ74" s="202"/>
      <c r="CK74" s="202"/>
      <c r="CL74" s="202"/>
      <c r="CM74" s="202"/>
      <c r="CN74" s="202"/>
      <c r="CO74" s="202"/>
      <c r="CP74" s="202"/>
      <c r="CQ74" s="202"/>
      <c r="CR74" s="202"/>
      <c r="CS74" s="202"/>
      <c r="CT74" s="202"/>
      <c r="CU74" s="202"/>
      <c r="CV74" s="202"/>
      <c r="CW74" s="202"/>
      <c r="CX74" s="202"/>
      <c r="CY74" s="202"/>
    </row>
    <row r="75" spans="1:103" ht="30" customHeight="1" x14ac:dyDescent="0.25">
      <c r="A75" s="186">
        <v>72</v>
      </c>
      <c r="B75" s="181"/>
      <c r="C75" s="184"/>
      <c r="D75" s="184"/>
      <c r="E75" s="200"/>
      <c r="F75" s="184"/>
      <c r="G75" s="199" t="s">
        <v>4</v>
      </c>
      <c r="H75" s="199"/>
      <c r="I75" s="199"/>
      <c r="J75" s="194"/>
      <c r="K75" s="194"/>
      <c r="L75" s="194"/>
      <c r="M75" s="199"/>
      <c r="N75" s="199"/>
      <c r="O75" s="199"/>
      <c r="P75" s="194"/>
      <c r="Q75" s="194"/>
      <c r="R75" s="194"/>
      <c r="S75" s="199"/>
      <c r="T75" s="199"/>
      <c r="U75" s="199"/>
      <c r="V75" s="194"/>
      <c r="W75" s="199"/>
      <c r="X75" s="194"/>
      <c r="Y75" s="199"/>
      <c r="Z75" s="199"/>
      <c r="AA75" s="199"/>
      <c r="AB75" s="194"/>
      <c r="AC75" s="194"/>
      <c r="AD75" s="194"/>
      <c r="AE75" s="199"/>
      <c r="AF75" s="194"/>
      <c r="AG75" s="199"/>
      <c r="AH75" s="194"/>
      <c r="AI75" s="194"/>
      <c r="AJ75" s="194"/>
      <c r="AK75" s="201"/>
      <c r="AL75" s="201"/>
      <c r="AM75" s="201"/>
      <c r="AN75" s="194"/>
      <c r="AO75" s="194"/>
      <c r="AP75" s="194"/>
      <c r="AQ75" s="199"/>
      <c r="AR75" s="199"/>
      <c r="AS75" s="199"/>
      <c r="AT75" s="194"/>
      <c r="AU75" s="194"/>
      <c r="AV75" s="194"/>
      <c r="AW75" s="201"/>
      <c r="AX75" s="201"/>
      <c r="AY75" s="201"/>
      <c r="AZ75" s="194"/>
      <c r="BA75" s="194"/>
      <c r="BB75" s="194"/>
      <c r="BC75" s="201"/>
      <c r="BD75" s="201"/>
      <c r="BE75" s="201"/>
      <c r="BF75" s="194"/>
      <c r="BG75" s="194"/>
      <c r="BH75" s="194"/>
      <c r="BI75" s="201"/>
      <c r="BJ75" s="201"/>
      <c r="BK75" s="201"/>
      <c r="BL75" s="201"/>
      <c r="BM75" s="201"/>
      <c r="BN75" s="201"/>
      <c r="BO75" s="201"/>
      <c r="BP75" s="201"/>
      <c r="BQ75" s="194"/>
      <c r="BR75" s="194"/>
      <c r="BS75" s="194"/>
      <c r="BT75" s="194"/>
      <c r="BU75" s="194"/>
      <c r="BV75" s="198"/>
      <c r="BW75" s="198"/>
      <c r="BX75" s="198"/>
      <c r="BY75" s="198"/>
      <c r="BZ75" s="198"/>
      <c r="CA75" s="198"/>
      <c r="CB75" s="198"/>
      <c r="CC75" s="198"/>
      <c r="CD75" s="198"/>
      <c r="CE75" s="198"/>
      <c r="CF75" s="198"/>
      <c r="CG75" s="198"/>
      <c r="CH75" s="198"/>
      <c r="CI75" s="198"/>
      <c r="CJ75" s="198"/>
      <c r="CK75" s="198"/>
      <c r="CL75" s="198"/>
      <c r="CM75" s="198"/>
      <c r="CN75" s="198"/>
      <c r="CO75" s="198"/>
      <c r="CP75" s="198"/>
      <c r="CQ75" s="198"/>
      <c r="CR75" s="198"/>
      <c r="CS75" s="198"/>
      <c r="CT75" s="198"/>
      <c r="CU75" s="198"/>
      <c r="CV75" s="198"/>
      <c r="CW75" s="198"/>
      <c r="CX75" s="198"/>
      <c r="CY75" s="198"/>
    </row>
    <row r="76" spans="1:103" ht="30" customHeight="1" x14ac:dyDescent="0.25">
      <c r="A76" s="186">
        <v>73</v>
      </c>
      <c r="B76" s="181"/>
      <c r="C76" s="184"/>
      <c r="D76" s="184"/>
      <c r="E76" s="200"/>
      <c r="F76" s="184"/>
      <c r="G76" s="199" t="s">
        <v>4</v>
      </c>
      <c r="H76" s="199"/>
      <c r="I76" s="199"/>
      <c r="J76" s="194"/>
      <c r="K76" s="194"/>
      <c r="L76" s="194"/>
      <c r="M76" s="199"/>
      <c r="N76" s="199"/>
      <c r="O76" s="199"/>
      <c r="P76" s="194"/>
      <c r="Q76" s="194"/>
      <c r="R76" s="194"/>
      <c r="S76" s="199"/>
      <c r="T76" s="199"/>
      <c r="U76" s="199"/>
      <c r="V76" s="194"/>
      <c r="W76" s="199"/>
      <c r="X76" s="194"/>
      <c r="Y76" s="199"/>
      <c r="Z76" s="199"/>
      <c r="AA76" s="199"/>
      <c r="AB76" s="194"/>
      <c r="AC76" s="194"/>
      <c r="AD76" s="194"/>
      <c r="AE76" s="199"/>
      <c r="AF76" s="194"/>
      <c r="AG76" s="199"/>
      <c r="AH76" s="194"/>
      <c r="AI76" s="194"/>
      <c r="AJ76" s="194"/>
      <c r="AK76" s="201"/>
      <c r="AL76" s="201"/>
      <c r="AM76" s="201"/>
      <c r="AN76" s="194"/>
      <c r="AO76" s="194"/>
      <c r="AP76" s="194"/>
      <c r="AQ76" s="199"/>
      <c r="AR76" s="199"/>
      <c r="AS76" s="199"/>
      <c r="AT76" s="194"/>
      <c r="AU76" s="194"/>
      <c r="AV76" s="194"/>
      <c r="AW76" s="201"/>
      <c r="AX76" s="201"/>
      <c r="AY76" s="201"/>
      <c r="AZ76" s="194"/>
      <c r="BA76" s="194"/>
      <c r="BB76" s="194"/>
      <c r="BC76" s="201"/>
      <c r="BD76" s="201"/>
      <c r="BE76" s="201"/>
      <c r="BF76" s="194"/>
      <c r="BG76" s="194"/>
      <c r="BH76" s="194"/>
      <c r="BI76" s="201"/>
      <c r="BJ76" s="201"/>
      <c r="BK76" s="201"/>
      <c r="BL76" s="201"/>
      <c r="BM76" s="201"/>
      <c r="BN76" s="201"/>
      <c r="BO76" s="201"/>
      <c r="BP76" s="201"/>
      <c r="BQ76" s="194"/>
      <c r="BR76" s="194"/>
      <c r="BS76" s="194"/>
      <c r="BT76" s="194"/>
      <c r="BU76" s="194"/>
      <c r="BV76" s="198"/>
      <c r="BW76" s="198"/>
      <c r="BX76" s="198"/>
      <c r="BY76" s="198"/>
      <c r="BZ76" s="198"/>
      <c r="CA76" s="198"/>
      <c r="CB76" s="198"/>
      <c r="CC76" s="198"/>
      <c r="CD76" s="198"/>
      <c r="CE76" s="198"/>
      <c r="CF76" s="198"/>
      <c r="CG76" s="198"/>
      <c r="CH76" s="198"/>
      <c r="CI76" s="198"/>
      <c r="CJ76" s="198"/>
      <c r="CK76" s="198"/>
      <c r="CL76" s="198"/>
      <c r="CM76" s="198"/>
      <c r="CN76" s="198"/>
      <c r="CO76" s="198"/>
      <c r="CP76" s="198"/>
      <c r="CQ76" s="198"/>
      <c r="CR76" s="198"/>
      <c r="CS76" s="198"/>
      <c r="CT76" s="198"/>
      <c r="CU76" s="198"/>
      <c r="CV76" s="198"/>
      <c r="CW76" s="198"/>
      <c r="CX76" s="198"/>
      <c r="CY76" s="198"/>
    </row>
    <row r="77" spans="1:103" ht="30" customHeight="1" x14ac:dyDescent="0.25">
      <c r="A77" s="186">
        <v>74</v>
      </c>
      <c r="B77" s="181"/>
      <c r="C77" s="184"/>
      <c r="D77" s="184"/>
      <c r="E77" s="200"/>
      <c r="F77" s="184"/>
      <c r="G77" s="199" t="s">
        <v>4</v>
      </c>
      <c r="H77" s="199"/>
      <c r="I77" s="199"/>
      <c r="J77" s="194"/>
      <c r="K77" s="194"/>
      <c r="L77" s="194"/>
      <c r="M77" s="199"/>
      <c r="N77" s="199"/>
      <c r="O77" s="199"/>
      <c r="P77" s="194"/>
      <c r="Q77" s="194"/>
      <c r="R77" s="194"/>
      <c r="S77" s="199"/>
      <c r="T77" s="199"/>
      <c r="U77" s="199"/>
      <c r="V77" s="194"/>
      <c r="W77" s="199"/>
      <c r="X77" s="194"/>
      <c r="Y77" s="199"/>
      <c r="Z77" s="199"/>
      <c r="AA77" s="199"/>
      <c r="AB77" s="194"/>
      <c r="AC77" s="194"/>
      <c r="AD77" s="194"/>
      <c r="AE77" s="199"/>
      <c r="AF77" s="194"/>
      <c r="AG77" s="199"/>
      <c r="AH77" s="194"/>
      <c r="AI77" s="194"/>
      <c r="AJ77" s="194"/>
      <c r="AK77" s="201"/>
      <c r="AL77" s="201"/>
      <c r="AM77" s="201"/>
      <c r="AN77" s="194"/>
      <c r="AO77" s="194"/>
      <c r="AP77" s="194"/>
      <c r="AQ77" s="199"/>
      <c r="AR77" s="199"/>
      <c r="AS77" s="199"/>
      <c r="AT77" s="194"/>
      <c r="AU77" s="194"/>
      <c r="AV77" s="194"/>
      <c r="AW77" s="201"/>
      <c r="AX77" s="201"/>
      <c r="AY77" s="201"/>
      <c r="AZ77" s="194"/>
      <c r="BA77" s="194"/>
      <c r="BB77" s="194"/>
      <c r="BC77" s="201"/>
      <c r="BD77" s="201"/>
      <c r="BE77" s="201"/>
      <c r="BF77" s="194"/>
      <c r="BG77" s="194"/>
      <c r="BH77" s="194"/>
      <c r="BI77" s="201"/>
      <c r="BJ77" s="201"/>
      <c r="BK77" s="201"/>
      <c r="BL77" s="201"/>
      <c r="BM77" s="201"/>
      <c r="BN77" s="201"/>
      <c r="BO77" s="201"/>
      <c r="BP77" s="201"/>
      <c r="BQ77" s="194"/>
      <c r="BR77" s="194"/>
      <c r="BS77" s="194"/>
      <c r="BT77" s="194"/>
      <c r="BU77" s="194"/>
      <c r="BV77" s="198"/>
      <c r="BW77" s="198"/>
      <c r="BX77" s="198"/>
      <c r="BY77" s="198"/>
      <c r="BZ77" s="198"/>
      <c r="CA77" s="198"/>
      <c r="CB77" s="198"/>
      <c r="CC77" s="198"/>
      <c r="CD77" s="198"/>
      <c r="CE77" s="198"/>
      <c r="CF77" s="198"/>
      <c r="CG77" s="198"/>
      <c r="CH77" s="198"/>
      <c r="CI77" s="198"/>
      <c r="CJ77" s="198"/>
      <c r="CK77" s="198"/>
      <c r="CL77" s="198"/>
      <c r="CM77" s="198"/>
      <c r="CN77" s="198"/>
      <c r="CO77" s="198"/>
      <c r="CP77" s="198"/>
      <c r="CQ77" s="198"/>
      <c r="CR77" s="198"/>
      <c r="CS77" s="198"/>
      <c r="CT77" s="198"/>
      <c r="CU77" s="198"/>
      <c r="CV77" s="198"/>
      <c r="CW77" s="198"/>
      <c r="CX77" s="198"/>
      <c r="CY77" s="198"/>
    </row>
    <row r="78" spans="1:103" ht="30" customHeight="1" x14ac:dyDescent="0.25">
      <c r="A78" s="186">
        <v>75</v>
      </c>
      <c r="B78" s="181"/>
      <c r="C78" s="184"/>
      <c r="D78" s="184"/>
      <c r="E78" s="200"/>
      <c r="F78" s="199"/>
      <c r="G78" s="199" t="s">
        <v>4</v>
      </c>
      <c r="H78" s="199"/>
      <c r="I78" s="199"/>
      <c r="J78" s="194"/>
      <c r="K78" s="194"/>
      <c r="L78" s="194"/>
      <c r="M78" s="199"/>
      <c r="N78" s="199"/>
      <c r="O78" s="199"/>
      <c r="P78" s="194"/>
      <c r="Q78" s="194"/>
      <c r="R78" s="194"/>
      <c r="S78" s="199"/>
      <c r="T78" s="199"/>
      <c r="U78" s="199"/>
      <c r="V78" s="194"/>
      <c r="W78" s="199"/>
      <c r="X78" s="194"/>
      <c r="Y78" s="199"/>
      <c r="Z78" s="199"/>
      <c r="AA78" s="199"/>
      <c r="AB78" s="194"/>
      <c r="AC78" s="194"/>
      <c r="AD78" s="194"/>
      <c r="AE78" s="199"/>
      <c r="AF78" s="194"/>
      <c r="AG78" s="199"/>
      <c r="AH78" s="194"/>
      <c r="AI78" s="194"/>
      <c r="AJ78" s="194"/>
      <c r="AK78" s="201"/>
      <c r="AL78" s="201"/>
      <c r="AM78" s="201"/>
      <c r="AN78" s="194"/>
      <c r="AO78" s="194"/>
      <c r="AP78" s="194"/>
      <c r="AQ78" s="199"/>
      <c r="AR78" s="199"/>
      <c r="AS78" s="199"/>
      <c r="AT78" s="194"/>
      <c r="AU78" s="194"/>
      <c r="AV78" s="194"/>
      <c r="AW78" s="201"/>
      <c r="AX78" s="201"/>
      <c r="AY78" s="201"/>
      <c r="AZ78" s="194"/>
      <c r="BA78" s="194"/>
      <c r="BB78" s="194"/>
      <c r="BC78" s="201"/>
      <c r="BD78" s="201"/>
      <c r="BE78" s="201"/>
      <c r="BF78" s="194"/>
      <c r="BG78" s="194"/>
      <c r="BH78" s="194"/>
      <c r="BI78" s="201"/>
      <c r="BJ78" s="201"/>
      <c r="BK78" s="201"/>
      <c r="BL78" s="201"/>
      <c r="BM78" s="201"/>
      <c r="BN78" s="201"/>
      <c r="BO78" s="201"/>
      <c r="BP78" s="201"/>
      <c r="BQ78" s="194"/>
      <c r="BR78" s="194"/>
      <c r="BS78" s="194"/>
      <c r="BT78" s="194"/>
      <c r="BU78" s="194"/>
      <c r="BV78" s="198"/>
      <c r="BW78" s="198"/>
      <c r="BX78" s="198"/>
      <c r="BY78" s="198"/>
      <c r="BZ78" s="198"/>
      <c r="CA78" s="198"/>
      <c r="CB78" s="198"/>
      <c r="CC78" s="198"/>
      <c r="CD78" s="198"/>
      <c r="CE78" s="198"/>
      <c r="CF78" s="198"/>
      <c r="CG78" s="198"/>
      <c r="CH78" s="198"/>
      <c r="CI78" s="198"/>
      <c r="CJ78" s="198"/>
      <c r="CK78" s="198"/>
      <c r="CL78" s="198"/>
      <c r="CM78" s="198"/>
      <c r="CN78" s="198"/>
      <c r="CO78" s="198"/>
      <c r="CP78" s="198"/>
      <c r="CQ78" s="198"/>
      <c r="CR78" s="198"/>
      <c r="CS78" s="198"/>
      <c r="CT78" s="198"/>
      <c r="CU78" s="198"/>
      <c r="CV78" s="198"/>
      <c r="CW78" s="198"/>
      <c r="CX78" s="198"/>
      <c r="CY78" s="198"/>
    </row>
    <row r="79" spans="1:103" ht="30" customHeight="1" x14ac:dyDescent="0.25">
      <c r="A79" s="186">
        <v>76</v>
      </c>
      <c r="B79" s="181"/>
      <c r="C79" s="184"/>
      <c r="D79" s="184"/>
      <c r="E79" s="200"/>
      <c r="F79" s="199"/>
      <c r="G79" s="199" t="s">
        <v>4</v>
      </c>
      <c r="H79" s="199"/>
      <c r="I79" s="199"/>
      <c r="J79" s="194"/>
      <c r="K79" s="194"/>
      <c r="L79" s="194"/>
      <c r="M79" s="199"/>
      <c r="N79" s="199"/>
      <c r="O79" s="199"/>
      <c r="P79" s="194"/>
      <c r="Q79" s="194"/>
      <c r="R79" s="194"/>
      <c r="S79" s="199"/>
      <c r="T79" s="199"/>
      <c r="U79" s="199"/>
      <c r="V79" s="194"/>
      <c r="W79" s="199"/>
      <c r="X79" s="194"/>
      <c r="Y79" s="199"/>
      <c r="Z79" s="199"/>
      <c r="AA79" s="199"/>
      <c r="AB79" s="194"/>
      <c r="AC79" s="194"/>
      <c r="AD79" s="194"/>
      <c r="AE79" s="199"/>
      <c r="AF79" s="194"/>
      <c r="AG79" s="199"/>
      <c r="AH79" s="194"/>
      <c r="AI79" s="194"/>
      <c r="AJ79" s="194"/>
      <c r="AK79" s="201"/>
      <c r="AL79" s="201"/>
      <c r="AM79" s="201"/>
      <c r="AN79" s="194"/>
      <c r="AO79" s="194"/>
      <c r="AP79" s="194"/>
      <c r="AQ79" s="199"/>
      <c r="AR79" s="199"/>
      <c r="AS79" s="199"/>
      <c r="AT79" s="194"/>
      <c r="AU79" s="194"/>
      <c r="AV79" s="194"/>
      <c r="AW79" s="201"/>
      <c r="AX79" s="201"/>
      <c r="AY79" s="201"/>
      <c r="AZ79" s="194"/>
      <c r="BA79" s="194"/>
      <c r="BB79" s="194"/>
      <c r="BC79" s="201"/>
      <c r="BD79" s="201"/>
      <c r="BE79" s="201"/>
      <c r="BF79" s="194"/>
      <c r="BG79" s="194"/>
      <c r="BH79" s="194"/>
      <c r="BI79" s="201"/>
      <c r="BJ79" s="201"/>
      <c r="BK79" s="201"/>
      <c r="BL79" s="201"/>
      <c r="BM79" s="201"/>
      <c r="BN79" s="201"/>
      <c r="BO79" s="201"/>
      <c r="BP79" s="201"/>
      <c r="BQ79" s="194"/>
      <c r="BR79" s="194"/>
      <c r="BS79" s="194"/>
      <c r="BT79" s="194"/>
      <c r="BU79" s="194"/>
      <c r="BV79" s="198"/>
      <c r="BW79" s="198"/>
      <c r="BX79" s="198"/>
      <c r="BY79" s="198"/>
      <c r="BZ79" s="198"/>
      <c r="CA79" s="198"/>
      <c r="CB79" s="198"/>
      <c r="CC79" s="198"/>
      <c r="CD79" s="198"/>
      <c r="CE79" s="198"/>
      <c r="CF79" s="198"/>
      <c r="CG79" s="198"/>
      <c r="CH79" s="198"/>
      <c r="CI79" s="198"/>
      <c r="CJ79" s="198"/>
      <c r="CK79" s="198"/>
      <c r="CL79" s="198"/>
      <c r="CM79" s="198"/>
      <c r="CN79" s="198"/>
      <c r="CO79" s="198"/>
      <c r="CP79" s="198"/>
      <c r="CQ79" s="198"/>
      <c r="CR79" s="198"/>
      <c r="CS79" s="198"/>
      <c r="CT79" s="198"/>
      <c r="CU79" s="198"/>
      <c r="CV79" s="198"/>
      <c r="CW79" s="198"/>
      <c r="CX79" s="198"/>
      <c r="CY79" s="198"/>
    </row>
    <row r="80" spans="1:103" ht="30" customHeight="1" x14ac:dyDescent="0.25">
      <c r="A80" s="186">
        <v>77</v>
      </c>
      <c r="B80" s="181"/>
      <c r="C80" s="184"/>
      <c r="D80" s="184"/>
      <c r="E80" s="200"/>
      <c r="F80" s="199"/>
      <c r="G80" s="199" t="s">
        <v>4</v>
      </c>
      <c r="H80" s="199"/>
      <c r="I80" s="199"/>
      <c r="J80" s="194"/>
      <c r="K80" s="194"/>
      <c r="L80" s="194"/>
      <c r="M80" s="199"/>
      <c r="N80" s="199"/>
      <c r="O80" s="199"/>
      <c r="P80" s="194"/>
      <c r="Q80" s="194"/>
      <c r="R80" s="194"/>
      <c r="S80" s="199"/>
      <c r="T80" s="199"/>
      <c r="U80" s="199"/>
      <c r="V80" s="194"/>
      <c r="W80" s="199"/>
      <c r="X80" s="194"/>
      <c r="Y80" s="199"/>
      <c r="Z80" s="199"/>
      <c r="AA80" s="184"/>
      <c r="AB80" s="204"/>
      <c r="AC80" s="204"/>
      <c r="AD80" s="204"/>
      <c r="AE80" s="185"/>
      <c r="AF80" s="204"/>
      <c r="AG80" s="185"/>
      <c r="AH80" s="204"/>
      <c r="AI80" s="204"/>
      <c r="AJ80" s="204"/>
      <c r="AK80" s="201"/>
      <c r="AL80" s="201"/>
      <c r="AM80" s="201"/>
      <c r="AN80" s="204"/>
      <c r="AO80" s="204"/>
      <c r="AP80" s="204"/>
      <c r="AQ80" s="185"/>
      <c r="AR80" s="185"/>
      <c r="AS80" s="185"/>
      <c r="AT80" s="204"/>
      <c r="AU80" s="204"/>
      <c r="AV80" s="204"/>
      <c r="AW80" s="201"/>
      <c r="AX80" s="201"/>
      <c r="AY80" s="201"/>
      <c r="AZ80" s="194"/>
      <c r="BA80" s="194"/>
      <c r="BB80" s="194"/>
      <c r="BC80" s="201"/>
      <c r="BD80" s="201"/>
      <c r="BE80" s="201"/>
      <c r="BF80" s="194"/>
      <c r="BG80" s="194"/>
      <c r="BH80" s="194"/>
      <c r="BI80" s="201"/>
      <c r="BJ80" s="201"/>
      <c r="BK80" s="201"/>
      <c r="BL80" s="201"/>
      <c r="BM80" s="201"/>
      <c r="BN80" s="201"/>
      <c r="BO80" s="201"/>
      <c r="BP80" s="201"/>
      <c r="BQ80" s="194"/>
      <c r="BR80" s="194"/>
      <c r="BS80" s="194"/>
      <c r="BT80" s="194"/>
      <c r="BU80" s="194"/>
      <c r="BV80" s="198"/>
      <c r="BW80" s="198"/>
      <c r="BX80" s="198"/>
      <c r="BY80" s="198"/>
      <c r="BZ80" s="198"/>
      <c r="CA80" s="198"/>
      <c r="CB80" s="198"/>
      <c r="CC80" s="198"/>
      <c r="CD80" s="198"/>
      <c r="CE80" s="198"/>
      <c r="CF80" s="198"/>
      <c r="CG80" s="198"/>
      <c r="CH80" s="198"/>
      <c r="CI80" s="198"/>
      <c r="CJ80" s="198"/>
      <c r="CK80" s="198"/>
      <c r="CL80" s="198"/>
      <c r="CM80" s="198"/>
      <c r="CN80" s="198"/>
      <c r="CO80" s="198"/>
      <c r="CP80" s="198"/>
      <c r="CQ80" s="198"/>
      <c r="CR80" s="198"/>
      <c r="CS80" s="198"/>
      <c r="CT80" s="198"/>
      <c r="CU80" s="198"/>
      <c r="CV80" s="198"/>
      <c r="CW80" s="198"/>
      <c r="CX80" s="198"/>
      <c r="CY80" s="198"/>
    </row>
    <row r="81" spans="1:103" ht="30" customHeight="1" x14ac:dyDescent="0.25">
      <c r="A81" s="186">
        <v>78</v>
      </c>
      <c r="B81" s="181"/>
      <c r="C81" s="184"/>
      <c r="D81" s="184"/>
      <c r="E81" s="200"/>
      <c r="F81" s="205"/>
      <c r="G81" s="199" t="s">
        <v>4</v>
      </c>
      <c r="H81" s="184"/>
      <c r="I81" s="184"/>
      <c r="J81" s="204"/>
      <c r="K81" s="204"/>
      <c r="L81" s="194"/>
      <c r="M81" s="185"/>
      <c r="N81" s="184"/>
      <c r="O81" s="184"/>
      <c r="P81" s="204"/>
      <c r="Q81" s="204"/>
      <c r="R81" s="204"/>
      <c r="S81" s="185"/>
      <c r="T81" s="184"/>
      <c r="U81" s="184"/>
      <c r="V81" s="204"/>
      <c r="W81" s="204"/>
      <c r="X81" s="204"/>
      <c r="Y81" s="185"/>
      <c r="Z81" s="184"/>
      <c r="AA81" s="185"/>
      <c r="AB81" s="204"/>
      <c r="AC81" s="204"/>
      <c r="AD81" s="204"/>
      <c r="AE81" s="185"/>
      <c r="AF81" s="204"/>
      <c r="AG81" s="185"/>
      <c r="AH81" s="204"/>
      <c r="AI81" s="204"/>
      <c r="AJ81" s="204"/>
      <c r="AK81" s="201"/>
      <c r="AL81" s="201"/>
      <c r="AM81" s="201"/>
      <c r="AN81" s="204"/>
      <c r="AO81" s="204"/>
      <c r="AP81" s="204"/>
      <c r="AQ81" s="185"/>
      <c r="AR81" s="185"/>
      <c r="AS81" s="185"/>
      <c r="AT81" s="204"/>
      <c r="AU81" s="204"/>
      <c r="AV81" s="204"/>
      <c r="AW81" s="201"/>
      <c r="AX81" s="201"/>
      <c r="AY81" s="201"/>
      <c r="AZ81" s="194"/>
      <c r="BA81" s="194"/>
      <c r="BB81" s="194"/>
      <c r="BC81" s="201"/>
      <c r="BD81" s="201"/>
      <c r="BE81" s="201"/>
      <c r="BF81" s="194"/>
      <c r="BG81" s="194"/>
      <c r="BH81" s="194"/>
      <c r="BI81" s="201"/>
      <c r="BJ81" s="201"/>
      <c r="BK81" s="201"/>
      <c r="BL81" s="201"/>
      <c r="BM81" s="201"/>
      <c r="BN81" s="201"/>
      <c r="BO81" s="201"/>
      <c r="BP81" s="201"/>
      <c r="BQ81" s="194"/>
      <c r="BR81" s="194"/>
      <c r="BS81" s="194"/>
      <c r="BT81" s="194"/>
      <c r="BU81" s="194"/>
      <c r="BV81" s="198"/>
      <c r="BW81" s="198"/>
      <c r="BX81" s="198"/>
      <c r="BY81" s="198"/>
      <c r="BZ81" s="198"/>
      <c r="CA81" s="198"/>
      <c r="CB81" s="198"/>
      <c r="CC81" s="198"/>
      <c r="CD81" s="198"/>
      <c r="CE81" s="198"/>
      <c r="CF81" s="198"/>
      <c r="CG81" s="198"/>
      <c r="CH81" s="198"/>
      <c r="CI81" s="198"/>
      <c r="CJ81" s="198"/>
      <c r="CK81" s="198"/>
      <c r="CL81" s="198"/>
      <c r="CM81" s="198"/>
      <c r="CN81" s="198"/>
      <c r="CO81" s="198"/>
      <c r="CP81" s="198"/>
      <c r="CQ81" s="198"/>
      <c r="CR81" s="198"/>
      <c r="CS81" s="198"/>
      <c r="CT81" s="198"/>
      <c r="CU81" s="198"/>
      <c r="CV81" s="198"/>
      <c r="CW81" s="198"/>
      <c r="CX81" s="198"/>
      <c r="CY81" s="198"/>
    </row>
    <row r="82" spans="1:103" ht="30" customHeight="1" x14ac:dyDescent="0.25">
      <c r="A82" s="186">
        <v>79</v>
      </c>
      <c r="B82" s="181"/>
      <c r="C82" s="184"/>
      <c r="D82" s="184"/>
      <c r="E82" s="200"/>
      <c r="F82" s="185"/>
      <c r="G82" s="199" t="s">
        <v>4</v>
      </c>
      <c r="H82" s="184"/>
      <c r="I82" s="184"/>
      <c r="J82" s="204"/>
      <c r="K82" s="194"/>
      <c r="L82" s="194"/>
      <c r="M82" s="185"/>
      <c r="N82" s="184"/>
      <c r="O82" s="185"/>
      <c r="P82" s="204"/>
      <c r="Q82" s="204"/>
      <c r="R82" s="204"/>
      <c r="S82" s="185"/>
      <c r="T82" s="184"/>
      <c r="U82" s="185"/>
      <c r="V82" s="194"/>
      <c r="W82" s="194"/>
      <c r="X82" s="194"/>
      <c r="Y82" s="199"/>
      <c r="Z82" s="199"/>
      <c r="AA82" s="199"/>
      <c r="AB82" s="194"/>
      <c r="AC82" s="194"/>
      <c r="AD82" s="194"/>
      <c r="AE82" s="201"/>
      <c r="AF82" s="194"/>
      <c r="AG82" s="201"/>
      <c r="AH82" s="194"/>
      <c r="AI82" s="194"/>
      <c r="AJ82" s="194"/>
      <c r="AK82" s="201"/>
      <c r="AL82" s="201"/>
      <c r="AM82" s="201"/>
      <c r="AN82" s="194"/>
      <c r="AO82" s="194"/>
      <c r="AP82" s="194"/>
      <c r="AQ82" s="199"/>
      <c r="AR82" s="199"/>
      <c r="AS82" s="199"/>
      <c r="AT82" s="194"/>
      <c r="AU82" s="194"/>
      <c r="AV82" s="194"/>
      <c r="AW82" s="201"/>
      <c r="AX82" s="201"/>
      <c r="AY82" s="201"/>
      <c r="AZ82" s="194"/>
      <c r="BA82" s="194"/>
      <c r="BB82" s="194"/>
      <c r="BC82" s="201"/>
      <c r="BD82" s="201"/>
      <c r="BE82" s="201"/>
      <c r="BF82" s="194"/>
      <c r="BG82" s="194"/>
      <c r="BH82" s="194"/>
      <c r="BI82" s="201"/>
      <c r="BJ82" s="201"/>
      <c r="BK82" s="201"/>
      <c r="BL82" s="201"/>
      <c r="BM82" s="201"/>
      <c r="BN82" s="201"/>
      <c r="BO82" s="201"/>
      <c r="BP82" s="201"/>
      <c r="BQ82" s="194"/>
      <c r="BR82" s="194"/>
      <c r="BS82" s="194"/>
      <c r="BT82" s="194"/>
      <c r="BU82" s="194"/>
      <c r="BV82" s="198"/>
      <c r="BW82" s="198"/>
      <c r="BX82" s="198"/>
      <c r="BY82" s="198"/>
      <c r="BZ82" s="198"/>
      <c r="CA82" s="198"/>
      <c r="CB82" s="198"/>
      <c r="CC82" s="198"/>
      <c r="CD82" s="198"/>
      <c r="CE82" s="198"/>
      <c r="CF82" s="198"/>
      <c r="CG82" s="198"/>
      <c r="CH82" s="198"/>
      <c r="CI82" s="198"/>
      <c r="CJ82" s="198"/>
      <c r="CK82" s="198"/>
      <c r="CL82" s="198"/>
      <c r="CM82" s="198"/>
      <c r="CN82" s="198"/>
      <c r="CO82" s="198"/>
      <c r="CP82" s="198"/>
      <c r="CQ82" s="198"/>
      <c r="CR82" s="198"/>
      <c r="CS82" s="198"/>
      <c r="CT82" s="198"/>
      <c r="CU82" s="198"/>
      <c r="CV82" s="198"/>
      <c r="CW82" s="198"/>
      <c r="CX82" s="198"/>
      <c r="CY82" s="198"/>
    </row>
    <row r="83" spans="1:103" ht="30" customHeight="1" x14ac:dyDescent="0.25">
      <c r="A83" s="186">
        <v>80</v>
      </c>
      <c r="B83" s="181"/>
      <c r="C83" s="184"/>
      <c r="D83" s="184"/>
      <c r="E83" s="200"/>
      <c r="F83" s="185"/>
      <c r="G83" s="199" t="s">
        <v>4</v>
      </c>
      <c r="H83" s="184"/>
      <c r="I83" s="184"/>
      <c r="J83" s="204"/>
      <c r="K83" s="194"/>
      <c r="L83" s="194"/>
      <c r="M83" s="185"/>
      <c r="N83" s="184"/>
      <c r="O83" s="184"/>
      <c r="P83" s="204"/>
      <c r="Q83" s="204"/>
      <c r="R83" s="204"/>
      <c r="S83" s="185"/>
      <c r="T83" s="184"/>
      <c r="U83" s="185"/>
      <c r="V83" s="194"/>
      <c r="W83" s="194"/>
      <c r="X83" s="194"/>
      <c r="Y83" s="199"/>
      <c r="Z83" s="199"/>
      <c r="AA83" s="199"/>
      <c r="AB83" s="194"/>
      <c r="AC83" s="194"/>
      <c r="AD83" s="194"/>
      <c r="AE83" s="201"/>
      <c r="AF83" s="194"/>
      <c r="AG83" s="201"/>
      <c r="AH83" s="194"/>
      <c r="AI83" s="194"/>
      <c r="AJ83" s="194"/>
      <c r="AK83" s="201"/>
      <c r="AL83" s="201"/>
      <c r="AM83" s="201"/>
      <c r="AN83" s="194"/>
      <c r="AO83" s="194"/>
      <c r="AP83" s="194"/>
      <c r="AQ83" s="199"/>
      <c r="AR83" s="199"/>
      <c r="AS83" s="199"/>
      <c r="AT83" s="194"/>
      <c r="AU83" s="194"/>
      <c r="AV83" s="194"/>
      <c r="AW83" s="201"/>
      <c r="AX83" s="201"/>
      <c r="AY83" s="201"/>
      <c r="AZ83" s="194"/>
      <c r="BA83" s="194"/>
      <c r="BB83" s="194"/>
      <c r="BC83" s="201"/>
      <c r="BD83" s="201"/>
      <c r="BE83" s="201"/>
      <c r="BF83" s="194"/>
      <c r="BG83" s="194"/>
      <c r="BH83" s="194"/>
      <c r="BI83" s="201"/>
      <c r="BJ83" s="201"/>
      <c r="BK83" s="201"/>
      <c r="BL83" s="201"/>
      <c r="BM83" s="201"/>
      <c r="BN83" s="201"/>
      <c r="BO83" s="201"/>
      <c r="BP83" s="201"/>
      <c r="BQ83" s="194"/>
      <c r="BR83" s="194"/>
      <c r="BS83" s="194"/>
      <c r="BT83" s="194"/>
      <c r="BU83" s="194"/>
      <c r="BV83" s="198"/>
      <c r="BW83" s="198"/>
      <c r="BX83" s="198"/>
      <c r="BY83" s="198"/>
      <c r="BZ83" s="198"/>
      <c r="CA83" s="198"/>
      <c r="CB83" s="198"/>
      <c r="CC83" s="198"/>
      <c r="CD83" s="198"/>
      <c r="CE83" s="198"/>
      <c r="CF83" s="198"/>
      <c r="CG83" s="198"/>
      <c r="CH83" s="198"/>
      <c r="CI83" s="198"/>
      <c r="CJ83" s="198"/>
      <c r="CK83" s="198"/>
      <c r="CL83" s="198"/>
      <c r="CM83" s="198"/>
      <c r="CN83" s="198"/>
      <c r="CO83" s="198"/>
      <c r="CP83" s="198"/>
      <c r="CQ83" s="198"/>
      <c r="CR83" s="198"/>
      <c r="CS83" s="198"/>
      <c r="CT83" s="198"/>
      <c r="CU83" s="198"/>
      <c r="CV83" s="198"/>
      <c r="CW83" s="198"/>
      <c r="CX83" s="198"/>
      <c r="CY83" s="198"/>
    </row>
    <row r="84" spans="1:103" ht="30" customHeight="1" x14ac:dyDescent="0.25">
      <c r="A84" s="186">
        <v>81</v>
      </c>
      <c r="B84" s="181"/>
      <c r="C84" s="184"/>
      <c r="D84" s="184"/>
      <c r="E84" s="200"/>
      <c r="F84" s="185"/>
      <c r="G84" s="199" t="s">
        <v>4</v>
      </c>
      <c r="H84" s="184"/>
      <c r="I84" s="184"/>
      <c r="J84" s="204"/>
      <c r="K84" s="194"/>
      <c r="L84" s="194"/>
      <c r="M84" s="185"/>
      <c r="N84" s="184"/>
      <c r="O84" s="185"/>
      <c r="P84" s="204"/>
      <c r="Q84" s="204"/>
      <c r="R84" s="204"/>
      <c r="S84" s="185"/>
      <c r="T84" s="184"/>
      <c r="U84" s="185"/>
      <c r="V84" s="194"/>
      <c r="W84" s="194"/>
      <c r="X84" s="194"/>
      <c r="Y84" s="199"/>
      <c r="Z84" s="199"/>
      <c r="AA84" s="199"/>
      <c r="AB84" s="194"/>
      <c r="AC84" s="194"/>
      <c r="AD84" s="194"/>
      <c r="AE84" s="201"/>
      <c r="AF84" s="194"/>
      <c r="AG84" s="201"/>
      <c r="AH84" s="194"/>
      <c r="AI84" s="194"/>
      <c r="AJ84" s="194"/>
      <c r="AK84" s="201"/>
      <c r="AL84" s="201"/>
      <c r="AM84" s="201"/>
      <c r="AN84" s="194"/>
      <c r="AO84" s="194"/>
      <c r="AP84" s="194"/>
      <c r="AQ84" s="199"/>
      <c r="AR84" s="199"/>
      <c r="AS84" s="199"/>
      <c r="AT84" s="194"/>
      <c r="AU84" s="194"/>
      <c r="AV84" s="194"/>
      <c r="AW84" s="201"/>
      <c r="AX84" s="201"/>
      <c r="AY84" s="201"/>
      <c r="AZ84" s="194"/>
      <c r="BA84" s="194"/>
      <c r="BB84" s="194"/>
      <c r="BC84" s="201"/>
      <c r="BD84" s="201"/>
      <c r="BE84" s="201"/>
      <c r="BF84" s="194"/>
      <c r="BG84" s="194"/>
      <c r="BH84" s="194"/>
      <c r="BI84" s="201"/>
      <c r="BJ84" s="201"/>
      <c r="BK84" s="201"/>
      <c r="BL84" s="201"/>
      <c r="BM84" s="201"/>
      <c r="BN84" s="201"/>
      <c r="BO84" s="201"/>
      <c r="BP84" s="201"/>
      <c r="BQ84" s="194"/>
      <c r="BR84" s="194"/>
      <c r="BS84" s="194"/>
      <c r="BT84" s="194"/>
      <c r="BU84" s="194"/>
      <c r="BV84" s="198"/>
      <c r="BW84" s="198"/>
      <c r="BX84" s="198"/>
      <c r="BY84" s="198"/>
      <c r="BZ84" s="198"/>
      <c r="CA84" s="198"/>
      <c r="CB84" s="198"/>
      <c r="CC84" s="198"/>
      <c r="CD84" s="198"/>
      <c r="CE84" s="198"/>
      <c r="CF84" s="198"/>
      <c r="CG84" s="198"/>
      <c r="CH84" s="198"/>
      <c r="CI84" s="198"/>
      <c r="CJ84" s="198"/>
      <c r="CK84" s="198"/>
      <c r="CL84" s="198"/>
      <c r="CM84" s="198"/>
      <c r="CN84" s="198"/>
      <c r="CO84" s="198"/>
      <c r="CP84" s="198"/>
      <c r="CQ84" s="198"/>
      <c r="CR84" s="198"/>
      <c r="CS84" s="198"/>
      <c r="CT84" s="198"/>
      <c r="CU84" s="198"/>
      <c r="CV84" s="198"/>
      <c r="CW84" s="198"/>
      <c r="CX84" s="198"/>
      <c r="CY84" s="198"/>
    </row>
    <row r="85" spans="1:103" ht="30" customHeight="1" x14ac:dyDescent="0.25">
      <c r="A85" s="186">
        <v>82</v>
      </c>
      <c r="B85" s="181"/>
      <c r="C85" s="184"/>
      <c r="D85" s="184"/>
      <c r="E85" s="200"/>
      <c r="F85" s="205"/>
      <c r="G85" s="199" t="s">
        <v>4</v>
      </c>
      <c r="H85" s="201"/>
      <c r="I85" s="201"/>
      <c r="J85" s="204"/>
      <c r="K85" s="204"/>
      <c r="L85" s="194"/>
      <c r="M85" s="185"/>
      <c r="N85" s="184"/>
      <c r="O85" s="185"/>
      <c r="P85" s="185"/>
      <c r="Q85" s="204"/>
      <c r="R85" s="204"/>
      <c r="S85" s="199"/>
      <c r="T85" s="199"/>
      <c r="U85" s="199"/>
      <c r="V85" s="194"/>
      <c r="W85" s="194"/>
      <c r="X85" s="194"/>
      <c r="Y85" s="199"/>
      <c r="Z85" s="199"/>
      <c r="AA85" s="199"/>
      <c r="AB85" s="194"/>
      <c r="AC85" s="194"/>
      <c r="AD85" s="194"/>
      <c r="AE85" s="201"/>
      <c r="AF85" s="194"/>
      <c r="AG85" s="201"/>
      <c r="AH85" s="194"/>
      <c r="AI85" s="194"/>
      <c r="AJ85" s="194"/>
      <c r="AK85" s="201"/>
      <c r="AL85" s="201"/>
      <c r="AM85" s="201"/>
      <c r="AN85" s="194"/>
      <c r="AO85" s="194"/>
      <c r="AP85" s="194"/>
      <c r="AQ85" s="199"/>
      <c r="AR85" s="199"/>
      <c r="AS85" s="199"/>
      <c r="AT85" s="194"/>
      <c r="AU85" s="194"/>
      <c r="AV85" s="194"/>
      <c r="AW85" s="201"/>
      <c r="AX85" s="201"/>
      <c r="AY85" s="201"/>
      <c r="AZ85" s="194"/>
      <c r="BA85" s="194"/>
      <c r="BB85" s="194"/>
      <c r="BC85" s="201"/>
      <c r="BD85" s="201"/>
      <c r="BE85" s="201"/>
      <c r="BF85" s="194"/>
      <c r="BG85" s="194"/>
      <c r="BH85" s="194"/>
      <c r="BI85" s="201"/>
      <c r="BJ85" s="201"/>
      <c r="BK85" s="201"/>
      <c r="BL85" s="201"/>
      <c r="BM85" s="201"/>
      <c r="BN85" s="201"/>
      <c r="BO85" s="201"/>
      <c r="BP85" s="201"/>
      <c r="BQ85" s="194"/>
      <c r="BR85" s="194"/>
      <c r="BS85" s="194"/>
      <c r="BT85" s="194"/>
      <c r="BU85" s="194"/>
      <c r="BV85" s="198"/>
      <c r="BW85" s="198"/>
      <c r="BX85" s="198"/>
      <c r="BY85" s="198"/>
      <c r="BZ85" s="198"/>
      <c r="CA85" s="198"/>
      <c r="CB85" s="198"/>
      <c r="CC85" s="198"/>
      <c r="CD85" s="198"/>
      <c r="CE85" s="198"/>
      <c r="CF85" s="198"/>
      <c r="CG85" s="198"/>
      <c r="CH85" s="198"/>
      <c r="CI85" s="198"/>
      <c r="CJ85" s="198"/>
      <c r="CK85" s="198"/>
      <c r="CL85" s="198"/>
      <c r="CM85" s="198"/>
      <c r="CN85" s="198"/>
      <c r="CO85" s="198"/>
      <c r="CP85" s="198"/>
      <c r="CQ85" s="198"/>
      <c r="CR85" s="198"/>
      <c r="CS85" s="198"/>
      <c r="CT85" s="198"/>
      <c r="CU85" s="198"/>
      <c r="CV85" s="198"/>
      <c r="CW85" s="198"/>
      <c r="CX85" s="198"/>
      <c r="CY85" s="198"/>
    </row>
    <row r="86" spans="1:103" ht="30" customHeight="1" x14ac:dyDescent="0.25">
      <c r="A86" s="186">
        <v>83</v>
      </c>
      <c r="B86" s="181"/>
      <c r="C86" s="184"/>
      <c r="D86" s="184"/>
      <c r="E86" s="200"/>
      <c r="F86" s="205"/>
      <c r="G86" s="199" t="s">
        <v>4</v>
      </c>
      <c r="H86" s="184"/>
      <c r="I86" s="184"/>
      <c r="J86" s="204"/>
      <c r="K86" s="194"/>
      <c r="L86" s="194"/>
      <c r="M86" s="185"/>
      <c r="N86" s="184"/>
      <c r="O86" s="184"/>
      <c r="P86" s="204"/>
      <c r="Q86" s="204"/>
      <c r="R86" s="204"/>
      <c r="S86" s="185"/>
      <c r="T86" s="184"/>
      <c r="U86" s="184"/>
      <c r="V86" s="204"/>
      <c r="W86" s="204"/>
      <c r="X86" s="204"/>
      <c r="Y86" s="185"/>
      <c r="Z86" s="184"/>
      <c r="AA86" s="185"/>
      <c r="AB86" s="204"/>
      <c r="AC86" s="204"/>
      <c r="AD86" s="204"/>
      <c r="AE86" s="201"/>
      <c r="AF86" s="204"/>
      <c r="AG86" s="201"/>
      <c r="AH86" s="194"/>
      <c r="AI86" s="194"/>
      <c r="AJ86" s="194"/>
      <c r="AK86" s="201"/>
      <c r="AL86" s="201"/>
      <c r="AM86" s="201"/>
      <c r="AN86" s="194"/>
      <c r="AO86" s="194"/>
      <c r="AP86" s="194"/>
      <c r="AQ86" s="199"/>
      <c r="AR86" s="199"/>
      <c r="AS86" s="199"/>
      <c r="AT86" s="194"/>
      <c r="AU86" s="194"/>
      <c r="AV86" s="194"/>
      <c r="AW86" s="201"/>
      <c r="AX86" s="201"/>
      <c r="AY86" s="201"/>
      <c r="AZ86" s="194"/>
      <c r="BA86" s="194"/>
      <c r="BB86" s="194"/>
      <c r="BC86" s="201"/>
      <c r="BD86" s="201"/>
      <c r="BE86" s="201"/>
      <c r="BF86" s="194"/>
      <c r="BG86" s="194"/>
      <c r="BH86" s="194"/>
      <c r="BI86" s="201"/>
      <c r="BJ86" s="201"/>
      <c r="BK86" s="201"/>
      <c r="BL86" s="201"/>
      <c r="BM86" s="201"/>
      <c r="BN86" s="201"/>
      <c r="BO86" s="201"/>
      <c r="BP86" s="201"/>
      <c r="BQ86" s="194"/>
      <c r="BR86" s="194"/>
      <c r="BS86" s="194"/>
      <c r="BT86" s="194"/>
      <c r="BU86" s="194"/>
      <c r="BV86" s="198"/>
      <c r="BW86" s="198"/>
      <c r="BX86" s="198"/>
      <c r="BY86" s="198"/>
      <c r="BZ86" s="198"/>
      <c r="CA86" s="198"/>
      <c r="CB86" s="198"/>
      <c r="CC86" s="198"/>
      <c r="CD86" s="198"/>
      <c r="CE86" s="198"/>
      <c r="CF86" s="198"/>
      <c r="CG86" s="198"/>
      <c r="CH86" s="198"/>
      <c r="CI86" s="198"/>
      <c r="CJ86" s="198"/>
      <c r="CK86" s="198"/>
      <c r="CL86" s="198"/>
      <c r="CM86" s="198"/>
      <c r="CN86" s="198"/>
      <c r="CO86" s="198"/>
      <c r="CP86" s="198"/>
      <c r="CQ86" s="198"/>
      <c r="CR86" s="198"/>
      <c r="CS86" s="198"/>
      <c r="CT86" s="198"/>
      <c r="CU86" s="198"/>
      <c r="CV86" s="198"/>
      <c r="CW86" s="198"/>
      <c r="CX86" s="198"/>
      <c r="CY86" s="198"/>
    </row>
    <row r="87" spans="1:103" ht="30" customHeight="1" x14ac:dyDescent="0.25">
      <c r="A87" s="186">
        <v>84</v>
      </c>
      <c r="B87" s="181"/>
      <c r="C87" s="184"/>
      <c r="D87" s="184"/>
      <c r="E87" s="200"/>
      <c r="F87" s="205"/>
      <c r="G87" s="199" t="s">
        <v>4</v>
      </c>
      <c r="H87" s="184"/>
      <c r="I87" s="185"/>
      <c r="J87" s="204"/>
      <c r="K87" s="194"/>
      <c r="L87" s="194"/>
      <c r="M87" s="185"/>
      <c r="N87" s="184"/>
      <c r="O87" s="185"/>
      <c r="P87" s="204"/>
      <c r="Q87" s="204"/>
      <c r="R87" s="204"/>
      <c r="S87" s="185"/>
      <c r="T87" s="184"/>
      <c r="U87" s="184"/>
      <c r="V87" s="204"/>
      <c r="W87" s="204"/>
      <c r="X87" s="204"/>
      <c r="Y87" s="185"/>
      <c r="Z87" s="184"/>
      <c r="AA87" s="185"/>
      <c r="AB87" s="204"/>
      <c r="AC87" s="204"/>
      <c r="AD87" s="204"/>
      <c r="AE87" s="201"/>
      <c r="AF87" s="204"/>
      <c r="AG87" s="201"/>
      <c r="AH87" s="194"/>
      <c r="AI87" s="194"/>
      <c r="AJ87" s="194"/>
      <c r="AK87" s="201"/>
      <c r="AL87" s="201"/>
      <c r="AM87" s="201"/>
      <c r="AN87" s="194"/>
      <c r="AO87" s="194"/>
      <c r="AP87" s="194"/>
      <c r="AQ87" s="199"/>
      <c r="AR87" s="199"/>
      <c r="AS87" s="199"/>
      <c r="AT87" s="194"/>
      <c r="AU87" s="194"/>
      <c r="AV87" s="194"/>
      <c r="AW87" s="201"/>
      <c r="AX87" s="201"/>
      <c r="AY87" s="201"/>
      <c r="AZ87" s="194"/>
      <c r="BA87" s="194"/>
      <c r="BB87" s="194"/>
      <c r="BC87" s="201"/>
      <c r="BD87" s="201"/>
      <c r="BE87" s="201"/>
      <c r="BF87" s="194"/>
      <c r="BG87" s="194"/>
      <c r="BH87" s="194"/>
      <c r="BI87" s="201"/>
      <c r="BJ87" s="201"/>
      <c r="BK87" s="201"/>
      <c r="BL87" s="201"/>
      <c r="BM87" s="201"/>
      <c r="BN87" s="201"/>
      <c r="BO87" s="201"/>
      <c r="BP87" s="201"/>
      <c r="BQ87" s="194"/>
      <c r="BR87" s="194"/>
      <c r="BS87" s="194"/>
      <c r="BT87" s="194"/>
      <c r="BU87" s="194"/>
      <c r="BV87" s="197"/>
      <c r="BW87" s="198"/>
      <c r="BX87" s="198"/>
      <c r="BY87" s="198"/>
      <c r="BZ87" s="198"/>
      <c r="CA87" s="198"/>
      <c r="CB87" s="198"/>
      <c r="CC87" s="198"/>
      <c r="CD87" s="198"/>
      <c r="CE87" s="198"/>
      <c r="CF87" s="198"/>
      <c r="CG87" s="198"/>
      <c r="CH87" s="198"/>
      <c r="CI87" s="198"/>
      <c r="CJ87" s="198"/>
      <c r="CK87" s="198"/>
      <c r="CL87" s="198"/>
      <c r="CM87" s="198"/>
      <c r="CN87" s="198"/>
      <c r="CO87" s="198"/>
      <c r="CP87" s="198"/>
      <c r="CQ87" s="198"/>
      <c r="CR87" s="198"/>
      <c r="CS87" s="198"/>
      <c r="CT87" s="198"/>
      <c r="CU87" s="198"/>
      <c r="CV87" s="198"/>
      <c r="CW87" s="198"/>
      <c r="CX87" s="198"/>
      <c r="CY87" s="198"/>
    </row>
    <row r="88" spans="1:103" ht="30" customHeight="1" x14ac:dyDescent="0.25">
      <c r="A88" s="186">
        <v>85</v>
      </c>
      <c r="B88" s="181"/>
      <c r="C88" s="184"/>
      <c r="D88" s="184"/>
      <c r="E88" s="200"/>
      <c r="F88" s="205"/>
      <c r="G88" s="199" t="s">
        <v>4</v>
      </c>
      <c r="H88" s="184"/>
      <c r="I88" s="185"/>
      <c r="J88" s="204"/>
      <c r="K88" s="194"/>
      <c r="L88" s="194"/>
      <c r="M88" s="185"/>
      <c r="N88" s="184"/>
      <c r="O88" s="185"/>
      <c r="P88" s="204"/>
      <c r="Q88" s="204"/>
      <c r="R88" s="204"/>
      <c r="S88" s="185"/>
      <c r="T88" s="184"/>
      <c r="U88" s="185"/>
      <c r="V88" s="194"/>
      <c r="W88" s="194"/>
      <c r="X88" s="194"/>
      <c r="Y88" s="201"/>
      <c r="Z88" s="201"/>
      <c r="AA88" s="201"/>
      <c r="AB88" s="194"/>
      <c r="AC88" s="194"/>
      <c r="AD88" s="194"/>
      <c r="AE88" s="201"/>
      <c r="AF88" s="194"/>
      <c r="AG88" s="201"/>
      <c r="AH88" s="194"/>
      <c r="AI88" s="194"/>
      <c r="AJ88" s="194"/>
      <c r="AK88" s="201"/>
      <c r="AL88" s="201"/>
      <c r="AM88" s="201"/>
      <c r="AN88" s="194"/>
      <c r="AO88" s="194"/>
      <c r="AP88" s="194"/>
      <c r="AQ88" s="199"/>
      <c r="AR88" s="199"/>
      <c r="AS88" s="199"/>
      <c r="AT88" s="194"/>
      <c r="AU88" s="194"/>
      <c r="AV88" s="194"/>
      <c r="AW88" s="201"/>
      <c r="AX88" s="201"/>
      <c r="AY88" s="201"/>
      <c r="AZ88" s="194"/>
      <c r="BA88" s="194"/>
      <c r="BB88" s="194"/>
      <c r="BC88" s="201"/>
      <c r="BD88" s="201"/>
      <c r="BE88" s="201"/>
      <c r="BF88" s="194"/>
      <c r="BG88" s="194"/>
      <c r="BH88" s="194"/>
      <c r="BI88" s="201"/>
      <c r="BJ88" s="201"/>
      <c r="BK88" s="201"/>
      <c r="BL88" s="201"/>
      <c r="BM88" s="201"/>
      <c r="BN88" s="201"/>
      <c r="BO88" s="201"/>
      <c r="BP88" s="201"/>
      <c r="BQ88" s="194"/>
      <c r="BR88" s="194"/>
      <c r="BS88" s="194"/>
      <c r="BT88" s="194"/>
      <c r="BU88" s="194"/>
      <c r="BV88" s="198"/>
      <c r="BW88" s="198"/>
      <c r="BX88" s="198"/>
      <c r="BY88" s="198"/>
      <c r="BZ88" s="198"/>
      <c r="CA88" s="198"/>
      <c r="CB88" s="198"/>
      <c r="CC88" s="198"/>
      <c r="CD88" s="198"/>
      <c r="CE88" s="198"/>
      <c r="CF88" s="198"/>
      <c r="CG88" s="198"/>
      <c r="CH88" s="198"/>
      <c r="CI88" s="198"/>
      <c r="CJ88" s="198"/>
      <c r="CK88" s="198"/>
      <c r="CL88" s="198"/>
      <c r="CM88" s="198"/>
      <c r="CN88" s="198"/>
      <c r="CO88" s="198"/>
      <c r="CP88" s="198"/>
      <c r="CQ88" s="198"/>
      <c r="CR88" s="198"/>
      <c r="CS88" s="198"/>
      <c r="CT88" s="198"/>
      <c r="CU88" s="198"/>
      <c r="CV88" s="198"/>
      <c r="CW88" s="198"/>
      <c r="CX88" s="198"/>
      <c r="CY88" s="198"/>
    </row>
    <row r="89" spans="1:103" s="173" customFormat="1" ht="60" customHeight="1" x14ac:dyDescent="0.25">
      <c r="B89" s="173">
        <v>2</v>
      </c>
      <c r="C89" s="206"/>
      <c r="D89" s="206"/>
      <c r="E89" s="207"/>
      <c r="F89" s="208"/>
      <c r="G89" s="207"/>
      <c r="H89" s="207"/>
      <c r="I89" s="207"/>
      <c r="J89" s="207"/>
      <c r="K89" s="207"/>
      <c r="L89" s="207"/>
      <c r="M89" s="207"/>
      <c r="N89" s="207"/>
      <c r="O89" s="207"/>
      <c r="P89" s="207"/>
      <c r="Q89" s="207"/>
      <c r="R89" s="207"/>
      <c r="S89" s="207"/>
      <c r="T89" s="207"/>
      <c r="U89" s="207"/>
      <c r="V89" s="207"/>
      <c r="W89" s="207"/>
      <c r="X89" s="207"/>
      <c r="Y89" s="207"/>
      <c r="Z89" s="207"/>
      <c r="AA89" s="207"/>
      <c r="AB89" s="207"/>
      <c r="AC89" s="207"/>
      <c r="AD89" s="207"/>
      <c r="AE89" s="207"/>
      <c r="AF89" s="207"/>
      <c r="AG89" s="207"/>
      <c r="AH89" s="207"/>
      <c r="AI89" s="207"/>
      <c r="AJ89" s="207"/>
      <c r="AK89" s="207"/>
      <c r="AL89" s="207"/>
      <c r="AM89" s="207"/>
      <c r="AN89" s="207"/>
      <c r="AO89" s="207"/>
      <c r="AP89" s="207"/>
      <c r="AQ89" s="207"/>
      <c r="AR89" s="207"/>
      <c r="AS89" s="207"/>
      <c r="AT89" s="207"/>
      <c r="AU89" s="207"/>
      <c r="AV89" s="207"/>
      <c r="AW89" s="207"/>
      <c r="AX89" s="207"/>
      <c r="AY89" s="207"/>
      <c r="AZ89" s="207"/>
      <c r="BA89" s="207"/>
      <c r="BB89" s="207"/>
      <c r="BC89" s="207"/>
      <c r="BD89" s="207"/>
      <c r="BE89" s="207"/>
      <c r="BF89" s="207"/>
      <c r="BG89" s="207"/>
      <c r="BH89" s="207"/>
      <c r="BI89" s="207"/>
      <c r="BJ89" s="207"/>
      <c r="BK89" s="207"/>
      <c r="BL89" s="207"/>
      <c r="BM89" s="207"/>
      <c r="BN89" s="207"/>
      <c r="BO89" s="207"/>
      <c r="BP89" s="207"/>
      <c r="BQ89" s="207"/>
      <c r="BR89" s="207"/>
      <c r="BS89" s="207"/>
      <c r="BT89" s="207"/>
      <c r="BU89" s="207"/>
    </row>
    <row r="90" spans="1:103" s="173" customFormat="1" ht="60" customHeight="1" x14ac:dyDescent="0.25">
      <c r="C90" s="209"/>
      <c r="D90" s="209"/>
      <c r="F90" s="179"/>
      <c r="H90" s="209"/>
      <c r="K90" s="209"/>
      <c r="L90" s="209"/>
    </row>
    <row r="91" spans="1:103" s="173" customFormat="1" ht="60" customHeight="1" x14ac:dyDescent="0.25">
      <c r="C91" s="209"/>
      <c r="D91" s="209"/>
      <c r="F91" s="179"/>
      <c r="H91" s="209"/>
      <c r="K91" s="209"/>
      <c r="L91" s="209"/>
    </row>
    <row r="92" spans="1:103" s="173" customFormat="1" ht="60" customHeight="1" x14ac:dyDescent="0.25">
      <c r="C92" s="209"/>
      <c r="D92" s="209"/>
      <c r="F92" s="179"/>
      <c r="H92" s="209"/>
      <c r="K92" s="209"/>
      <c r="L92" s="209"/>
    </row>
    <row r="93" spans="1:103" s="173" customFormat="1" ht="60" customHeight="1" x14ac:dyDescent="0.25">
      <c r="C93" s="209"/>
      <c r="D93" s="209"/>
      <c r="F93" s="179"/>
      <c r="H93" s="209"/>
      <c r="K93" s="209"/>
      <c r="L93" s="209"/>
    </row>
    <row r="94" spans="1:103" s="173" customFormat="1" ht="60" customHeight="1" x14ac:dyDescent="0.25">
      <c r="C94" s="209"/>
      <c r="D94" s="209"/>
      <c r="F94" s="179"/>
      <c r="H94" s="209"/>
      <c r="K94" s="209"/>
      <c r="L94" s="209"/>
    </row>
    <row r="95" spans="1:103" s="173" customFormat="1" ht="60" customHeight="1" x14ac:dyDescent="0.25">
      <c r="C95" s="209"/>
      <c r="D95" s="209"/>
      <c r="F95" s="179"/>
      <c r="H95" s="209"/>
      <c r="K95" s="209"/>
      <c r="L95" s="209"/>
    </row>
    <row r="96" spans="1:103" s="173" customFormat="1" ht="60" customHeight="1" x14ac:dyDescent="0.25">
      <c r="C96" s="209"/>
      <c r="D96" s="209"/>
      <c r="F96" s="179"/>
      <c r="H96" s="209"/>
      <c r="K96" s="209"/>
      <c r="L96" s="209"/>
    </row>
    <row r="97" spans="3:12" s="173" customFormat="1" ht="60" customHeight="1" x14ac:dyDescent="0.25">
      <c r="C97" s="209"/>
      <c r="D97" s="209"/>
      <c r="F97" s="179"/>
      <c r="H97" s="209"/>
      <c r="K97" s="209"/>
      <c r="L97" s="209"/>
    </row>
    <row r="98" spans="3:12" s="173" customFormat="1" ht="80.099999999999994" customHeight="1" x14ac:dyDescent="0.25">
      <c r="C98" s="209"/>
      <c r="D98" s="209"/>
      <c r="F98" s="179"/>
      <c r="H98" s="209"/>
      <c r="K98" s="209"/>
      <c r="L98" s="209"/>
    </row>
    <row r="99" spans="3:12" s="173" customFormat="1" ht="80.099999999999994" customHeight="1" x14ac:dyDescent="0.25">
      <c r="C99" s="209"/>
      <c r="D99" s="209"/>
      <c r="F99" s="179"/>
      <c r="H99" s="209"/>
      <c r="K99" s="209"/>
      <c r="L99" s="209"/>
    </row>
    <row r="100" spans="3:12" s="173" customFormat="1" ht="80.099999999999994" customHeight="1" x14ac:dyDescent="0.25">
      <c r="C100" s="209"/>
      <c r="D100" s="209"/>
      <c r="F100" s="179"/>
      <c r="H100" s="209"/>
      <c r="K100" s="209"/>
      <c r="L100" s="209"/>
    </row>
    <row r="101" spans="3:12" s="173" customFormat="1" ht="80.099999999999994" customHeight="1" x14ac:dyDescent="0.25">
      <c r="C101" s="209"/>
      <c r="D101" s="209"/>
      <c r="F101" s="179"/>
      <c r="H101" s="209"/>
      <c r="K101" s="209"/>
      <c r="L101" s="209"/>
    </row>
    <row r="102" spans="3:12" s="173" customFormat="1" ht="80.099999999999994" customHeight="1" x14ac:dyDescent="0.25">
      <c r="C102" s="209"/>
      <c r="D102" s="209"/>
      <c r="F102" s="179"/>
      <c r="H102" s="209"/>
      <c r="K102" s="209"/>
      <c r="L102" s="209"/>
    </row>
    <row r="103" spans="3:12" s="173" customFormat="1" ht="80.099999999999994" customHeight="1" x14ac:dyDescent="0.25">
      <c r="C103" s="209"/>
      <c r="D103" s="209"/>
      <c r="F103" s="179"/>
      <c r="H103" s="209"/>
      <c r="K103" s="209"/>
      <c r="L103" s="209"/>
    </row>
    <row r="104" spans="3:12" s="173" customFormat="1" ht="80.099999999999994" customHeight="1" x14ac:dyDescent="0.25">
      <c r="C104" s="209"/>
      <c r="D104" s="209"/>
      <c r="F104" s="179"/>
      <c r="H104" s="209"/>
      <c r="K104" s="209"/>
      <c r="L104" s="209"/>
    </row>
    <row r="105" spans="3:12" s="173" customFormat="1" ht="80.099999999999994" customHeight="1" x14ac:dyDescent="0.25">
      <c r="C105" s="209"/>
      <c r="D105" s="209"/>
      <c r="F105" s="179"/>
      <c r="H105" s="209"/>
      <c r="K105" s="209"/>
      <c r="L105" s="209"/>
    </row>
    <row r="106" spans="3:12" s="173" customFormat="1" ht="80.099999999999994" customHeight="1" x14ac:dyDescent="0.25">
      <c r="C106" s="209"/>
      <c r="D106" s="209"/>
      <c r="F106" s="179"/>
      <c r="H106" s="209"/>
      <c r="K106" s="209"/>
      <c r="L106" s="209"/>
    </row>
    <row r="107" spans="3:12" s="173" customFormat="1" ht="80.099999999999994" customHeight="1" x14ac:dyDescent="0.25">
      <c r="C107" s="209"/>
      <c r="D107" s="209"/>
      <c r="F107" s="179"/>
      <c r="H107" s="209"/>
      <c r="K107" s="209"/>
      <c r="L107" s="209"/>
    </row>
    <row r="108" spans="3:12" s="173" customFormat="1" ht="80.099999999999994" customHeight="1" x14ac:dyDescent="0.25">
      <c r="C108" s="209"/>
      <c r="D108" s="209"/>
      <c r="F108" s="179"/>
      <c r="H108" s="209"/>
      <c r="K108" s="209"/>
      <c r="L108" s="209"/>
    </row>
    <row r="109" spans="3:12" s="173" customFormat="1" ht="80.099999999999994" customHeight="1" x14ac:dyDescent="0.25">
      <c r="C109" s="209"/>
      <c r="D109" s="209"/>
      <c r="F109" s="179"/>
      <c r="H109" s="209"/>
      <c r="K109" s="209"/>
      <c r="L109" s="209"/>
    </row>
    <row r="110" spans="3:12" s="173" customFormat="1" ht="80.099999999999994" customHeight="1" x14ac:dyDescent="0.25">
      <c r="C110" s="209"/>
      <c r="D110" s="209"/>
      <c r="F110" s="179"/>
      <c r="H110" s="209"/>
      <c r="K110" s="209"/>
      <c r="L110" s="209"/>
    </row>
    <row r="111" spans="3:12" s="173" customFormat="1" ht="80.099999999999994" customHeight="1" x14ac:dyDescent="0.25">
      <c r="C111" s="209"/>
      <c r="D111" s="209"/>
      <c r="F111" s="179"/>
      <c r="H111" s="209"/>
      <c r="K111" s="209"/>
      <c r="L111" s="209"/>
    </row>
    <row r="112" spans="3:12" s="173" customFormat="1" ht="80.099999999999994" customHeight="1" x14ac:dyDescent="0.25">
      <c r="C112" s="209"/>
      <c r="D112" s="209"/>
      <c r="F112" s="179"/>
      <c r="H112" s="209"/>
      <c r="K112" s="209"/>
      <c r="L112" s="209"/>
    </row>
    <row r="113" spans="3:12" s="173" customFormat="1" ht="75" customHeight="1" x14ac:dyDescent="0.25">
      <c r="C113" s="209"/>
      <c r="D113" s="209"/>
      <c r="F113" s="179"/>
      <c r="H113" s="209"/>
      <c r="K113" s="209"/>
      <c r="L113" s="209"/>
    </row>
    <row r="114" spans="3:12" s="173" customFormat="1" ht="75" customHeight="1" x14ac:dyDescent="0.25">
      <c r="C114" s="209"/>
      <c r="D114" s="209"/>
      <c r="F114" s="179"/>
      <c r="H114" s="209"/>
      <c r="K114" s="209"/>
      <c r="L114" s="209"/>
    </row>
    <row r="115" spans="3:12" s="173" customFormat="1" ht="75" customHeight="1" x14ac:dyDescent="0.25">
      <c r="C115" s="209"/>
      <c r="D115" s="209"/>
      <c r="F115" s="179"/>
      <c r="H115" s="209"/>
      <c r="K115" s="209"/>
      <c r="L115" s="209"/>
    </row>
    <row r="116" spans="3:12" s="173" customFormat="1" ht="75" customHeight="1" x14ac:dyDescent="0.25">
      <c r="C116" s="209"/>
      <c r="D116" s="209"/>
      <c r="F116" s="179"/>
      <c r="H116" s="209"/>
      <c r="K116" s="209"/>
      <c r="L116" s="209"/>
    </row>
    <row r="117" spans="3:12" s="173" customFormat="1" ht="75" customHeight="1" x14ac:dyDescent="0.25">
      <c r="C117" s="209"/>
      <c r="D117" s="209"/>
      <c r="F117" s="179"/>
      <c r="H117" s="209"/>
      <c r="K117" s="209"/>
      <c r="L117" s="209"/>
    </row>
    <row r="118" spans="3:12" s="173" customFormat="1" ht="75" customHeight="1" x14ac:dyDescent="0.25">
      <c r="C118" s="209"/>
      <c r="D118" s="209"/>
      <c r="F118" s="179"/>
      <c r="H118" s="209"/>
      <c r="K118" s="209"/>
      <c r="L118" s="209"/>
    </row>
    <row r="119" spans="3:12" s="173" customFormat="1" ht="75" customHeight="1" x14ac:dyDescent="0.25">
      <c r="C119" s="209"/>
      <c r="D119" s="209"/>
      <c r="F119" s="179"/>
      <c r="H119" s="209"/>
      <c r="K119" s="209"/>
      <c r="L119" s="209"/>
    </row>
    <row r="120" spans="3:12" s="173" customFormat="1" ht="75" customHeight="1" x14ac:dyDescent="0.25">
      <c r="C120" s="209"/>
      <c r="D120" s="209"/>
      <c r="F120" s="179"/>
      <c r="H120" s="209"/>
      <c r="K120" s="209"/>
      <c r="L120" s="209"/>
    </row>
    <row r="121" spans="3:12" s="173" customFormat="1" ht="75" customHeight="1" x14ac:dyDescent="0.25">
      <c r="C121" s="209"/>
      <c r="D121" s="209"/>
      <c r="F121" s="179"/>
      <c r="H121" s="209"/>
      <c r="K121" s="209"/>
      <c r="L121" s="209"/>
    </row>
    <row r="122" spans="3:12" s="173" customFormat="1" ht="75" customHeight="1" x14ac:dyDescent="0.25">
      <c r="C122" s="209"/>
      <c r="D122" s="209"/>
      <c r="F122" s="179"/>
      <c r="H122" s="209"/>
      <c r="K122" s="209"/>
      <c r="L122" s="209"/>
    </row>
    <row r="123" spans="3:12" s="173" customFormat="1" ht="75" customHeight="1" x14ac:dyDescent="0.25">
      <c r="C123" s="209"/>
      <c r="D123" s="209"/>
      <c r="F123" s="179"/>
      <c r="H123" s="209"/>
      <c r="K123" s="209"/>
      <c r="L123" s="209"/>
    </row>
    <row r="124" spans="3:12" s="173" customFormat="1" ht="75" customHeight="1" x14ac:dyDescent="0.25">
      <c r="C124" s="209"/>
      <c r="D124" s="209"/>
      <c r="F124" s="179"/>
      <c r="H124" s="209"/>
      <c r="K124" s="209"/>
      <c r="L124" s="209"/>
    </row>
    <row r="125" spans="3:12" s="173" customFormat="1" ht="75" customHeight="1" x14ac:dyDescent="0.25">
      <c r="C125" s="209"/>
      <c r="D125" s="209"/>
      <c r="F125" s="179"/>
      <c r="H125" s="209"/>
      <c r="K125" s="209"/>
      <c r="L125" s="209"/>
    </row>
    <row r="126" spans="3:12" s="173" customFormat="1" ht="75" customHeight="1" x14ac:dyDescent="0.25">
      <c r="C126" s="209"/>
      <c r="D126" s="209"/>
      <c r="F126" s="179"/>
      <c r="H126" s="209"/>
      <c r="K126" s="209"/>
      <c r="L126" s="209"/>
    </row>
    <row r="127" spans="3:12" s="173" customFormat="1" ht="75" customHeight="1" x14ac:dyDescent="0.25">
      <c r="C127" s="209"/>
      <c r="D127" s="209"/>
      <c r="F127" s="179"/>
      <c r="H127" s="209"/>
      <c r="K127" s="209"/>
      <c r="L127" s="209"/>
    </row>
    <row r="128" spans="3:12" s="173" customFormat="1" ht="75" customHeight="1" x14ac:dyDescent="0.25">
      <c r="C128" s="209"/>
      <c r="D128" s="209"/>
      <c r="F128" s="179"/>
      <c r="H128" s="209"/>
      <c r="K128" s="209"/>
      <c r="L128" s="209"/>
    </row>
    <row r="129" spans="3:12" s="173" customFormat="1" ht="75" customHeight="1" x14ac:dyDescent="0.25">
      <c r="C129" s="209"/>
      <c r="D129" s="209"/>
      <c r="F129" s="179"/>
      <c r="H129" s="209"/>
      <c r="K129" s="209"/>
      <c r="L129" s="209"/>
    </row>
    <row r="130" spans="3:12" s="173" customFormat="1" ht="75" customHeight="1" x14ac:dyDescent="0.25">
      <c r="C130" s="209"/>
      <c r="D130" s="209"/>
      <c r="F130" s="179"/>
      <c r="H130" s="209"/>
      <c r="K130" s="209"/>
      <c r="L130" s="209"/>
    </row>
    <row r="131" spans="3:12" s="173" customFormat="1" ht="75" customHeight="1" x14ac:dyDescent="0.25">
      <c r="C131" s="209"/>
      <c r="D131" s="209"/>
      <c r="F131" s="179"/>
      <c r="H131" s="209"/>
      <c r="K131" s="209"/>
      <c r="L131" s="209"/>
    </row>
    <row r="132" spans="3:12" s="173" customFormat="1" ht="75" customHeight="1" x14ac:dyDescent="0.25">
      <c r="C132" s="209"/>
      <c r="D132" s="209"/>
      <c r="F132" s="179"/>
      <c r="H132" s="209"/>
      <c r="K132" s="209"/>
      <c r="L132" s="209"/>
    </row>
    <row r="133" spans="3:12" s="173" customFormat="1" ht="24.95" customHeight="1" x14ac:dyDescent="0.25">
      <c r="C133" s="209"/>
      <c r="D133" s="209"/>
      <c r="F133" s="179"/>
      <c r="H133" s="209"/>
      <c r="K133" s="209"/>
      <c r="L133" s="209"/>
    </row>
    <row r="134" spans="3:12" s="173" customFormat="1" ht="24.95" customHeight="1" x14ac:dyDescent="0.25">
      <c r="C134" s="209"/>
      <c r="D134" s="209"/>
      <c r="F134" s="179"/>
      <c r="H134" s="209"/>
      <c r="K134" s="209"/>
      <c r="L134" s="209"/>
    </row>
    <row r="135" spans="3:12" s="173" customFormat="1" ht="24.95" customHeight="1" x14ac:dyDescent="0.25">
      <c r="C135" s="209"/>
      <c r="D135" s="209"/>
      <c r="F135" s="179"/>
      <c r="H135" s="209"/>
      <c r="K135" s="209"/>
      <c r="L135" s="209"/>
    </row>
    <row r="136" spans="3:12" s="173" customFormat="1" ht="24.95" customHeight="1" x14ac:dyDescent="0.25">
      <c r="C136" s="209"/>
      <c r="D136" s="209"/>
      <c r="F136" s="179"/>
      <c r="H136" s="209"/>
      <c r="K136" s="209"/>
      <c r="L136" s="209"/>
    </row>
    <row r="137" spans="3:12" s="173" customFormat="1" ht="24.95" customHeight="1" x14ac:dyDescent="0.25">
      <c r="C137" s="209"/>
      <c r="D137" s="209"/>
      <c r="F137" s="179"/>
      <c r="H137" s="209"/>
      <c r="K137" s="209"/>
      <c r="L137" s="209"/>
    </row>
    <row r="138" spans="3:12" s="173" customFormat="1" ht="24.95" customHeight="1" x14ac:dyDescent="0.25">
      <c r="C138" s="209"/>
      <c r="D138" s="209"/>
      <c r="F138" s="179"/>
      <c r="H138" s="209"/>
      <c r="K138" s="209"/>
      <c r="L138" s="209"/>
    </row>
    <row r="139" spans="3:12" s="173" customFormat="1" ht="24.95" customHeight="1" x14ac:dyDescent="0.25">
      <c r="C139" s="209"/>
      <c r="D139" s="209"/>
      <c r="F139" s="179"/>
      <c r="H139" s="209"/>
      <c r="K139" s="209"/>
      <c r="L139" s="209"/>
    </row>
    <row r="140" spans="3:12" s="173" customFormat="1" ht="24.95" customHeight="1" x14ac:dyDescent="0.25">
      <c r="C140" s="209"/>
      <c r="D140" s="209"/>
      <c r="F140" s="179"/>
      <c r="H140" s="209"/>
      <c r="K140" s="209"/>
      <c r="L140" s="209"/>
    </row>
    <row r="141" spans="3:12" s="173" customFormat="1" ht="24.95" customHeight="1" x14ac:dyDescent="0.25">
      <c r="C141" s="209"/>
      <c r="D141" s="209"/>
      <c r="F141" s="179"/>
      <c r="H141" s="209"/>
      <c r="K141" s="209"/>
      <c r="L141" s="209"/>
    </row>
    <row r="142" spans="3:12" s="173" customFormat="1" ht="24.95" customHeight="1" x14ac:dyDescent="0.25">
      <c r="C142" s="209"/>
      <c r="D142" s="209"/>
      <c r="F142" s="179"/>
      <c r="H142" s="209"/>
      <c r="K142" s="209"/>
      <c r="L142" s="209"/>
    </row>
    <row r="143" spans="3:12" s="173" customFormat="1" ht="24.95" customHeight="1" x14ac:dyDescent="0.25">
      <c r="C143" s="209"/>
      <c r="D143" s="209"/>
      <c r="F143" s="179"/>
      <c r="H143" s="209"/>
      <c r="K143" s="209"/>
      <c r="L143" s="209"/>
    </row>
    <row r="144" spans="3:12" s="173" customFormat="1" ht="24.95" customHeight="1" x14ac:dyDescent="0.25">
      <c r="C144" s="209"/>
      <c r="D144" s="209"/>
      <c r="F144" s="179"/>
      <c r="H144" s="209"/>
      <c r="K144" s="209"/>
      <c r="L144" s="209"/>
    </row>
    <row r="145" spans="3:12" s="173" customFormat="1" ht="24.95" customHeight="1" x14ac:dyDescent="0.25">
      <c r="C145" s="209"/>
      <c r="D145" s="209"/>
      <c r="F145" s="179"/>
      <c r="H145" s="209"/>
      <c r="K145" s="209"/>
      <c r="L145" s="209"/>
    </row>
    <row r="146" spans="3:12" s="173" customFormat="1" ht="24.95" customHeight="1" x14ac:dyDescent="0.25">
      <c r="C146" s="209"/>
      <c r="D146" s="209"/>
      <c r="F146" s="179"/>
      <c r="H146" s="209"/>
      <c r="K146" s="209"/>
      <c r="L146" s="209"/>
    </row>
    <row r="147" spans="3:12" s="173" customFormat="1" ht="24.95" customHeight="1" x14ac:dyDescent="0.25">
      <c r="C147" s="209"/>
      <c r="D147" s="209"/>
      <c r="F147" s="179"/>
      <c r="H147" s="209"/>
      <c r="K147" s="209"/>
      <c r="L147" s="209"/>
    </row>
    <row r="148" spans="3:12" s="173" customFormat="1" ht="24.95" customHeight="1" x14ac:dyDescent="0.25">
      <c r="C148" s="209"/>
      <c r="D148" s="209"/>
      <c r="F148" s="179"/>
      <c r="H148" s="209"/>
      <c r="K148" s="209"/>
      <c r="L148" s="209"/>
    </row>
    <row r="149" spans="3:12" s="173" customFormat="1" ht="24.95" customHeight="1" x14ac:dyDescent="0.25">
      <c r="C149" s="209"/>
      <c r="D149" s="209"/>
      <c r="F149" s="179"/>
      <c r="H149" s="209"/>
      <c r="K149" s="209"/>
      <c r="L149" s="209"/>
    </row>
    <row r="150" spans="3:12" s="173" customFormat="1" ht="24.95" customHeight="1" x14ac:dyDescent="0.25">
      <c r="C150" s="209"/>
      <c r="D150" s="209"/>
      <c r="F150" s="179"/>
      <c r="H150" s="209"/>
      <c r="K150" s="209"/>
      <c r="L150" s="209"/>
    </row>
    <row r="151" spans="3:12" s="173" customFormat="1" ht="24.95" customHeight="1" x14ac:dyDescent="0.25">
      <c r="C151" s="209"/>
      <c r="D151" s="209"/>
      <c r="F151" s="179"/>
      <c r="H151" s="209"/>
      <c r="K151" s="209"/>
      <c r="L151" s="209"/>
    </row>
    <row r="152" spans="3:12" s="173" customFormat="1" ht="24.95" customHeight="1" x14ac:dyDescent="0.25">
      <c r="C152" s="209"/>
      <c r="D152" s="209"/>
      <c r="F152" s="179"/>
      <c r="H152" s="209"/>
      <c r="K152" s="209"/>
      <c r="L152" s="209"/>
    </row>
    <row r="153" spans="3:12" s="173" customFormat="1" ht="24.95" customHeight="1" x14ac:dyDescent="0.25">
      <c r="C153" s="209"/>
      <c r="D153" s="209"/>
      <c r="F153" s="179"/>
      <c r="H153" s="209"/>
      <c r="K153" s="209"/>
      <c r="L153" s="209"/>
    </row>
    <row r="154" spans="3:12" s="173" customFormat="1" ht="24.95" customHeight="1" x14ac:dyDescent="0.25">
      <c r="C154" s="209"/>
      <c r="D154" s="209"/>
      <c r="F154" s="179"/>
      <c r="H154" s="209"/>
      <c r="K154" s="209"/>
      <c r="L154" s="209"/>
    </row>
    <row r="155" spans="3:12" s="173" customFormat="1" ht="24.95" customHeight="1" x14ac:dyDescent="0.25">
      <c r="C155" s="209"/>
      <c r="D155" s="209"/>
      <c r="F155" s="179"/>
      <c r="H155" s="209"/>
      <c r="K155" s="209"/>
      <c r="L155" s="209"/>
    </row>
    <row r="156" spans="3:12" s="173" customFormat="1" ht="24.95" customHeight="1" x14ac:dyDescent="0.25">
      <c r="C156" s="209"/>
      <c r="D156" s="209"/>
      <c r="F156" s="179"/>
      <c r="H156" s="209"/>
      <c r="K156" s="209"/>
      <c r="L156" s="209"/>
    </row>
    <row r="157" spans="3:12" s="173" customFormat="1" ht="24.95" customHeight="1" x14ac:dyDescent="0.25">
      <c r="C157" s="209"/>
      <c r="D157" s="209"/>
      <c r="F157" s="179"/>
      <c r="H157" s="209"/>
      <c r="K157" s="209"/>
      <c r="L157" s="209"/>
    </row>
    <row r="158" spans="3:12" s="173" customFormat="1" ht="24.95" customHeight="1" x14ac:dyDescent="0.25">
      <c r="C158" s="209"/>
      <c r="D158" s="209"/>
      <c r="F158" s="179"/>
      <c r="H158" s="209"/>
      <c r="K158" s="209"/>
      <c r="L158" s="209"/>
    </row>
    <row r="159" spans="3:12" s="173" customFormat="1" ht="24.95" customHeight="1" x14ac:dyDescent="0.25">
      <c r="C159" s="209"/>
      <c r="D159" s="209"/>
      <c r="F159" s="179"/>
      <c r="H159" s="209"/>
      <c r="K159" s="209"/>
      <c r="L159" s="209"/>
    </row>
    <row r="160" spans="3:12" s="173" customFormat="1" ht="24.95" customHeight="1" x14ac:dyDescent="0.25">
      <c r="C160" s="209"/>
      <c r="D160" s="209"/>
      <c r="F160" s="179"/>
      <c r="H160" s="209"/>
      <c r="K160" s="209"/>
      <c r="L160" s="209"/>
    </row>
    <row r="161" spans="3:12" s="173" customFormat="1" ht="24.95" customHeight="1" x14ac:dyDescent="0.25">
      <c r="C161" s="209"/>
      <c r="D161" s="209"/>
      <c r="F161" s="179"/>
      <c r="H161" s="209"/>
      <c r="K161" s="209"/>
      <c r="L161" s="209"/>
    </row>
    <row r="162" spans="3:12" s="173" customFormat="1" ht="24.95" customHeight="1" x14ac:dyDescent="0.25">
      <c r="C162" s="209"/>
      <c r="D162" s="209"/>
      <c r="F162" s="179"/>
      <c r="H162" s="209"/>
      <c r="K162" s="209"/>
      <c r="L162" s="209"/>
    </row>
    <row r="163" spans="3:12" s="173" customFormat="1" ht="24.95" customHeight="1" x14ac:dyDescent="0.25">
      <c r="C163" s="209"/>
      <c r="D163" s="209"/>
      <c r="F163" s="179"/>
      <c r="H163" s="209"/>
      <c r="K163" s="209"/>
      <c r="L163" s="209"/>
    </row>
    <row r="164" spans="3:12" s="173" customFormat="1" ht="24.95" customHeight="1" x14ac:dyDescent="0.25">
      <c r="C164" s="209"/>
      <c r="D164" s="209"/>
      <c r="F164" s="179"/>
      <c r="H164" s="209"/>
      <c r="K164" s="209"/>
      <c r="L164" s="209"/>
    </row>
    <row r="165" spans="3:12" s="173" customFormat="1" ht="24.95" customHeight="1" x14ac:dyDescent="0.25">
      <c r="C165" s="209"/>
      <c r="D165" s="209"/>
      <c r="F165" s="179"/>
      <c r="H165" s="209"/>
      <c r="K165" s="209"/>
      <c r="L165" s="209"/>
    </row>
    <row r="166" spans="3:12" s="173" customFormat="1" ht="24.95" customHeight="1" x14ac:dyDescent="0.25">
      <c r="C166" s="209"/>
      <c r="D166" s="209"/>
      <c r="F166" s="179"/>
      <c r="H166" s="209"/>
      <c r="K166" s="209"/>
      <c r="L166" s="209"/>
    </row>
    <row r="167" spans="3:12" s="173" customFormat="1" ht="24.95" customHeight="1" x14ac:dyDescent="0.25">
      <c r="C167" s="209"/>
      <c r="D167" s="209"/>
      <c r="F167" s="179"/>
      <c r="H167" s="209"/>
      <c r="K167" s="209"/>
      <c r="L167" s="209"/>
    </row>
    <row r="168" spans="3:12" s="173" customFormat="1" ht="24.95" customHeight="1" x14ac:dyDescent="0.25">
      <c r="C168" s="209"/>
      <c r="D168" s="209"/>
      <c r="F168" s="179"/>
      <c r="H168" s="209"/>
      <c r="K168" s="209"/>
      <c r="L168" s="209"/>
    </row>
    <row r="169" spans="3:12" s="173" customFormat="1" ht="24.95" customHeight="1" x14ac:dyDescent="0.25">
      <c r="C169" s="209"/>
      <c r="D169" s="209"/>
      <c r="F169" s="179"/>
      <c r="H169" s="209"/>
      <c r="K169" s="209"/>
      <c r="L169" s="209"/>
    </row>
    <row r="170" spans="3:12" s="173" customFormat="1" ht="24.95" customHeight="1" x14ac:dyDescent="0.25">
      <c r="C170" s="209"/>
      <c r="D170" s="209"/>
      <c r="F170" s="179"/>
      <c r="H170" s="209"/>
      <c r="K170" s="209"/>
      <c r="L170" s="209"/>
    </row>
    <row r="171" spans="3:12" s="173" customFormat="1" ht="24.95" customHeight="1" x14ac:dyDescent="0.25">
      <c r="C171" s="209"/>
      <c r="D171" s="209"/>
      <c r="F171" s="179"/>
      <c r="H171" s="209"/>
      <c r="K171" s="209"/>
      <c r="L171" s="209"/>
    </row>
    <row r="172" spans="3:12" s="173" customFormat="1" ht="24.95" customHeight="1" x14ac:dyDescent="0.25">
      <c r="C172" s="209"/>
      <c r="D172" s="209"/>
      <c r="F172" s="179"/>
      <c r="H172" s="209"/>
      <c r="K172" s="209"/>
      <c r="L172" s="209"/>
    </row>
    <row r="173" spans="3:12" s="173" customFormat="1" ht="24.95" customHeight="1" x14ac:dyDescent="0.25">
      <c r="C173" s="209"/>
      <c r="D173" s="209"/>
      <c r="F173" s="179"/>
      <c r="H173" s="209"/>
      <c r="K173" s="209"/>
      <c r="L173" s="209"/>
    </row>
    <row r="174" spans="3:12" s="173" customFormat="1" ht="24.95" customHeight="1" x14ac:dyDescent="0.25">
      <c r="C174" s="209"/>
      <c r="D174" s="209"/>
      <c r="F174" s="179"/>
      <c r="H174" s="209"/>
      <c r="K174" s="209"/>
      <c r="L174" s="209"/>
    </row>
    <row r="175" spans="3:12" s="173" customFormat="1" ht="24.95" customHeight="1" x14ac:dyDescent="0.25">
      <c r="C175" s="209"/>
      <c r="D175" s="209"/>
      <c r="F175" s="179"/>
      <c r="H175" s="209"/>
      <c r="K175" s="209"/>
      <c r="L175" s="209"/>
    </row>
    <row r="176" spans="3:12" s="173" customFormat="1" ht="24.95" customHeight="1" x14ac:dyDescent="0.25">
      <c r="C176" s="209"/>
      <c r="D176" s="209"/>
      <c r="F176" s="179"/>
      <c r="H176" s="209"/>
      <c r="K176" s="209"/>
      <c r="L176" s="209"/>
    </row>
    <row r="177" spans="3:12" s="173" customFormat="1" ht="24.95" customHeight="1" x14ac:dyDescent="0.25">
      <c r="C177" s="209"/>
      <c r="D177" s="209"/>
      <c r="F177" s="179"/>
      <c r="H177" s="209"/>
      <c r="K177" s="209"/>
      <c r="L177" s="209"/>
    </row>
    <row r="178" spans="3:12" s="173" customFormat="1" ht="24.95" customHeight="1" x14ac:dyDescent="0.25">
      <c r="C178" s="209"/>
      <c r="D178" s="209"/>
      <c r="F178" s="179"/>
      <c r="H178" s="209"/>
      <c r="K178" s="209"/>
      <c r="L178" s="209"/>
    </row>
    <row r="179" spans="3:12" s="173" customFormat="1" ht="24.95" customHeight="1" x14ac:dyDescent="0.25">
      <c r="C179" s="209"/>
      <c r="D179" s="209"/>
      <c r="F179" s="179"/>
      <c r="H179" s="209"/>
      <c r="K179" s="209"/>
      <c r="L179" s="209"/>
    </row>
    <row r="180" spans="3:12" s="173" customFormat="1" ht="24.95" customHeight="1" x14ac:dyDescent="0.25">
      <c r="C180" s="209"/>
      <c r="D180" s="209"/>
      <c r="F180" s="179"/>
      <c r="H180" s="209"/>
      <c r="K180" s="209"/>
      <c r="L180" s="209"/>
    </row>
    <row r="181" spans="3:12" s="173" customFormat="1" ht="24.95" customHeight="1" x14ac:dyDescent="0.25">
      <c r="C181" s="209"/>
      <c r="D181" s="209"/>
      <c r="F181" s="179"/>
      <c r="H181" s="209"/>
      <c r="K181" s="209"/>
      <c r="L181" s="209"/>
    </row>
    <row r="182" spans="3:12" s="173" customFormat="1" ht="24.95" customHeight="1" x14ac:dyDescent="0.25">
      <c r="C182" s="209"/>
      <c r="D182" s="209"/>
      <c r="F182" s="179"/>
      <c r="H182" s="209"/>
      <c r="K182" s="209"/>
      <c r="L182" s="209"/>
    </row>
    <row r="183" spans="3:12" s="173" customFormat="1" ht="24.95" customHeight="1" x14ac:dyDescent="0.25">
      <c r="C183" s="209"/>
      <c r="D183" s="209"/>
      <c r="F183" s="179"/>
      <c r="H183" s="209"/>
      <c r="K183" s="209"/>
      <c r="L183" s="209"/>
    </row>
    <row r="184" spans="3:12" s="173" customFormat="1" ht="24.95" customHeight="1" x14ac:dyDescent="0.25">
      <c r="C184" s="209"/>
      <c r="D184" s="209"/>
      <c r="F184" s="179"/>
      <c r="H184" s="209"/>
      <c r="K184" s="209"/>
      <c r="L184" s="209"/>
    </row>
    <row r="185" spans="3:12" s="173" customFormat="1" ht="24.95" customHeight="1" x14ac:dyDescent="0.25">
      <c r="C185" s="209"/>
      <c r="D185" s="209"/>
      <c r="F185" s="179"/>
      <c r="H185" s="209"/>
      <c r="K185" s="209"/>
      <c r="L185" s="209"/>
    </row>
    <row r="186" spans="3:12" s="173" customFormat="1" ht="24.95" customHeight="1" x14ac:dyDescent="0.25">
      <c r="C186" s="209"/>
      <c r="D186" s="209"/>
      <c r="F186" s="179"/>
      <c r="H186" s="209"/>
      <c r="K186" s="209"/>
      <c r="L186" s="209"/>
    </row>
    <row r="187" spans="3:12" s="173" customFormat="1" ht="24.95" customHeight="1" x14ac:dyDescent="0.25">
      <c r="C187" s="209"/>
      <c r="D187" s="209"/>
      <c r="F187" s="179"/>
      <c r="H187" s="209"/>
      <c r="K187" s="209"/>
      <c r="L187" s="209"/>
    </row>
    <row r="188" spans="3:12" s="173" customFormat="1" ht="24.95" customHeight="1" x14ac:dyDescent="0.25">
      <c r="C188" s="209"/>
      <c r="D188" s="209"/>
      <c r="F188" s="179"/>
      <c r="H188" s="209"/>
      <c r="K188" s="209"/>
      <c r="L188" s="209"/>
    </row>
    <row r="189" spans="3:12" s="173" customFormat="1" ht="24.95" customHeight="1" x14ac:dyDescent="0.25">
      <c r="C189" s="209"/>
      <c r="D189" s="209"/>
      <c r="F189" s="179"/>
      <c r="H189" s="209"/>
      <c r="K189" s="209"/>
      <c r="L189" s="209"/>
    </row>
    <row r="190" spans="3:12" s="173" customFormat="1" ht="24.95" customHeight="1" x14ac:dyDescent="0.25">
      <c r="C190" s="209"/>
      <c r="D190" s="209"/>
      <c r="F190" s="179"/>
      <c r="H190" s="209"/>
      <c r="K190" s="209"/>
      <c r="L190" s="209"/>
    </row>
    <row r="191" spans="3:12" s="173" customFormat="1" ht="24.95" customHeight="1" x14ac:dyDescent="0.25">
      <c r="C191" s="209"/>
      <c r="D191" s="209"/>
      <c r="F191" s="179"/>
      <c r="H191" s="209"/>
      <c r="K191" s="209"/>
      <c r="L191" s="209"/>
    </row>
    <row r="192" spans="3:12" s="173" customFormat="1" ht="24.95" customHeight="1" x14ac:dyDescent="0.25">
      <c r="C192" s="209"/>
      <c r="D192" s="209"/>
      <c r="F192" s="179"/>
      <c r="H192" s="209"/>
      <c r="K192" s="209"/>
      <c r="L192" s="209"/>
    </row>
    <row r="193" spans="3:12" s="173" customFormat="1" ht="24.95" customHeight="1" x14ac:dyDescent="0.25">
      <c r="C193" s="209"/>
      <c r="D193" s="209"/>
      <c r="F193" s="179"/>
      <c r="H193" s="209"/>
      <c r="K193" s="209"/>
      <c r="L193" s="209"/>
    </row>
    <row r="194" spans="3:12" s="173" customFormat="1" ht="24.95" customHeight="1" x14ac:dyDescent="0.25">
      <c r="C194" s="209"/>
      <c r="D194" s="209"/>
      <c r="F194" s="179"/>
      <c r="H194" s="209"/>
      <c r="K194" s="209"/>
      <c r="L194" s="209"/>
    </row>
    <row r="195" spans="3:12" s="173" customFormat="1" ht="24.95" customHeight="1" x14ac:dyDescent="0.25">
      <c r="C195" s="209"/>
      <c r="D195" s="209"/>
      <c r="F195" s="179"/>
      <c r="H195" s="209"/>
      <c r="K195" s="209"/>
      <c r="L195" s="209"/>
    </row>
    <row r="196" spans="3:12" s="173" customFormat="1" ht="24.95" customHeight="1" x14ac:dyDescent="0.25">
      <c r="C196" s="209"/>
      <c r="D196" s="209"/>
      <c r="F196" s="179"/>
      <c r="H196" s="209"/>
      <c r="K196" s="209"/>
      <c r="L196" s="209"/>
    </row>
    <row r="197" spans="3:12" s="173" customFormat="1" ht="24.95" customHeight="1" x14ac:dyDescent="0.25">
      <c r="C197" s="209"/>
      <c r="D197" s="209"/>
      <c r="F197" s="179"/>
      <c r="H197" s="209"/>
      <c r="K197" s="209"/>
      <c r="L197" s="209"/>
    </row>
    <row r="198" spans="3:12" s="173" customFormat="1" ht="24.95" customHeight="1" x14ac:dyDescent="0.25">
      <c r="C198" s="209"/>
      <c r="D198" s="209"/>
      <c r="F198" s="179"/>
      <c r="H198" s="209"/>
      <c r="K198" s="209"/>
      <c r="L198" s="209"/>
    </row>
    <row r="199" spans="3:12" s="173" customFormat="1" ht="24.95" customHeight="1" x14ac:dyDescent="0.25">
      <c r="C199" s="209"/>
      <c r="D199" s="209"/>
      <c r="F199" s="179"/>
      <c r="H199" s="209"/>
      <c r="K199" s="209"/>
      <c r="L199" s="209"/>
    </row>
    <row r="200" spans="3:12" s="173" customFormat="1" ht="24.95" customHeight="1" x14ac:dyDescent="0.25">
      <c r="C200" s="209"/>
      <c r="D200" s="209"/>
      <c r="F200" s="179"/>
      <c r="H200" s="209"/>
      <c r="K200" s="209"/>
      <c r="L200" s="209"/>
    </row>
    <row r="201" spans="3:12" s="173" customFormat="1" ht="24.95" customHeight="1" x14ac:dyDescent="0.25">
      <c r="C201" s="209"/>
      <c r="D201" s="209"/>
      <c r="F201" s="179"/>
      <c r="H201" s="209"/>
      <c r="K201" s="209"/>
      <c r="L201" s="209"/>
    </row>
    <row r="202" spans="3:12" s="173" customFormat="1" ht="24.95" customHeight="1" x14ac:dyDescent="0.25">
      <c r="C202" s="209"/>
      <c r="D202" s="209"/>
      <c r="F202" s="179"/>
      <c r="H202" s="209"/>
      <c r="K202" s="209"/>
      <c r="L202" s="209"/>
    </row>
    <row r="203" spans="3:12" s="173" customFormat="1" ht="24.95" customHeight="1" x14ac:dyDescent="0.25">
      <c r="C203" s="209"/>
      <c r="D203" s="209"/>
      <c r="F203" s="179"/>
      <c r="H203" s="209"/>
      <c r="K203" s="209"/>
      <c r="L203" s="209"/>
    </row>
    <row r="204" spans="3:12" s="173" customFormat="1" ht="24.95" customHeight="1" x14ac:dyDescent="0.25">
      <c r="C204" s="209"/>
      <c r="D204" s="209"/>
      <c r="F204" s="179"/>
      <c r="H204" s="209"/>
      <c r="K204" s="209"/>
      <c r="L204" s="209"/>
    </row>
    <row r="205" spans="3:12" s="173" customFormat="1" ht="24.95" customHeight="1" x14ac:dyDescent="0.25">
      <c r="C205" s="209"/>
      <c r="D205" s="209"/>
      <c r="F205" s="179"/>
      <c r="H205" s="209"/>
      <c r="K205" s="209"/>
      <c r="L205" s="209"/>
    </row>
    <row r="206" spans="3:12" s="173" customFormat="1" ht="24.95" customHeight="1" x14ac:dyDescent="0.25">
      <c r="C206" s="209"/>
      <c r="D206" s="209"/>
      <c r="F206" s="179"/>
      <c r="H206" s="209"/>
      <c r="K206" s="209"/>
      <c r="L206" s="209"/>
    </row>
    <row r="207" spans="3:12" s="173" customFormat="1" ht="24.95" customHeight="1" x14ac:dyDescent="0.25">
      <c r="C207" s="209"/>
      <c r="D207" s="209"/>
      <c r="F207" s="179"/>
      <c r="H207" s="209"/>
      <c r="K207" s="209"/>
      <c r="L207" s="209"/>
    </row>
    <row r="208" spans="3:12" s="173" customFormat="1" ht="24.95" customHeight="1" x14ac:dyDescent="0.25">
      <c r="C208" s="209"/>
      <c r="D208" s="209"/>
      <c r="F208" s="179"/>
      <c r="H208" s="209"/>
      <c r="K208" s="209"/>
      <c r="L208" s="209"/>
    </row>
    <row r="209" spans="3:12" s="173" customFormat="1" ht="24.95" customHeight="1" x14ac:dyDescent="0.25">
      <c r="C209" s="209"/>
      <c r="D209" s="209"/>
      <c r="F209" s="179"/>
      <c r="H209" s="209"/>
      <c r="K209" s="209"/>
      <c r="L209" s="209"/>
    </row>
    <row r="210" spans="3:12" s="173" customFormat="1" ht="24.95" customHeight="1" x14ac:dyDescent="0.25">
      <c r="C210" s="209"/>
      <c r="D210" s="209"/>
      <c r="F210" s="179"/>
      <c r="H210" s="209"/>
      <c r="K210" s="209"/>
      <c r="L210" s="209"/>
    </row>
    <row r="211" spans="3:12" s="173" customFormat="1" ht="24.95" customHeight="1" x14ac:dyDescent="0.25">
      <c r="C211" s="209"/>
      <c r="D211" s="209"/>
      <c r="F211" s="179"/>
      <c r="H211" s="209"/>
      <c r="K211" s="209"/>
      <c r="L211" s="209"/>
    </row>
    <row r="212" spans="3:12" s="173" customFormat="1" ht="24.95" customHeight="1" x14ac:dyDescent="0.25">
      <c r="C212" s="209"/>
      <c r="D212" s="209"/>
      <c r="F212" s="179"/>
      <c r="H212" s="209"/>
      <c r="K212" s="209"/>
      <c r="L212" s="209"/>
    </row>
    <row r="213" spans="3:12" s="173" customFormat="1" ht="24.95" customHeight="1" x14ac:dyDescent="0.25">
      <c r="C213" s="209"/>
      <c r="D213" s="209"/>
      <c r="F213" s="179"/>
      <c r="H213" s="209"/>
      <c r="K213" s="209"/>
      <c r="L213" s="209"/>
    </row>
    <row r="214" spans="3:12" s="173" customFormat="1" ht="24.95" customHeight="1" x14ac:dyDescent="0.25">
      <c r="C214" s="209"/>
      <c r="D214" s="209"/>
      <c r="F214" s="179"/>
      <c r="H214" s="209"/>
      <c r="K214" s="209"/>
      <c r="L214" s="209"/>
    </row>
    <row r="215" spans="3:12" s="173" customFormat="1" ht="24.95" customHeight="1" x14ac:dyDescent="0.25">
      <c r="C215" s="209"/>
      <c r="D215" s="209"/>
      <c r="F215" s="179"/>
      <c r="H215" s="209"/>
      <c r="K215" s="209"/>
      <c r="L215" s="209"/>
    </row>
    <row r="216" spans="3:12" s="173" customFormat="1" ht="24.95" customHeight="1" x14ac:dyDescent="0.25">
      <c r="C216" s="209"/>
      <c r="D216" s="209"/>
      <c r="F216" s="179"/>
      <c r="H216" s="209"/>
      <c r="K216" s="209"/>
      <c r="L216" s="209"/>
    </row>
    <row r="217" spans="3:12" s="173" customFormat="1" ht="24.95" customHeight="1" x14ac:dyDescent="0.25">
      <c r="C217" s="209"/>
      <c r="D217" s="209"/>
      <c r="F217" s="179"/>
      <c r="H217" s="209"/>
      <c r="K217" s="209"/>
      <c r="L217" s="209"/>
    </row>
    <row r="218" spans="3:12" s="173" customFormat="1" ht="24.95" customHeight="1" x14ac:dyDescent="0.25">
      <c r="C218" s="209"/>
      <c r="D218" s="209"/>
      <c r="F218" s="179"/>
      <c r="H218" s="209"/>
      <c r="K218" s="209"/>
      <c r="L218" s="209"/>
    </row>
    <row r="219" spans="3:12" s="173" customFormat="1" ht="24.95" customHeight="1" x14ac:dyDescent="0.25">
      <c r="C219" s="209"/>
      <c r="D219" s="209"/>
      <c r="F219" s="179"/>
      <c r="H219" s="209"/>
      <c r="K219" s="209"/>
      <c r="L219" s="209"/>
    </row>
    <row r="220" spans="3:12" s="173" customFormat="1" ht="24.95" customHeight="1" x14ac:dyDescent="0.25">
      <c r="C220" s="209"/>
      <c r="D220" s="209"/>
      <c r="F220" s="179"/>
      <c r="H220" s="209"/>
      <c r="K220" s="209"/>
      <c r="L220" s="209"/>
    </row>
    <row r="221" spans="3:12" s="173" customFormat="1" ht="24.95" customHeight="1" x14ac:dyDescent="0.25">
      <c r="C221" s="209"/>
      <c r="D221" s="209"/>
      <c r="F221" s="179"/>
      <c r="H221" s="209"/>
      <c r="K221" s="209"/>
      <c r="L221" s="209"/>
    </row>
    <row r="222" spans="3:12" s="173" customFormat="1" ht="24.95" customHeight="1" x14ac:dyDescent="0.25">
      <c r="C222" s="209"/>
      <c r="D222" s="209"/>
      <c r="F222" s="179"/>
      <c r="H222" s="209"/>
      <c r="K222" s="209"/>
      <c r="L222" s="209"/>
    </row>
    <row r="223" spans="3:12" s="173" customFormat="1" ht="24.95" customHeight="1" x14ac:dyDescent="0.25">
      <c r="C223" s="209"/>
      <c r="D223" s="209"/>
      <c r="F223" s="179"/>
      <c r="H223" s="209"/>
      <c r="K223" s="209"/>
      <c r="L223" s="209"/>
    </row>
    <row r="224" spans="3:12" s="173" customFormat="1" ht="24.95" customHeight="1" x14ac:dyDescent="0.25">
      <c r="C224" s="209"/>
      <c r="D224" s="209"/>
      <c r="F224" s="179"/>
      <c r="H224" s="209"/>
      <c r="K224" s="209"/>
      <c r="L224" s="209"/>
    </row>
    <row r="225" spans="3:12" s="173" customFormat="1" ht="24.95" customHeight="1" x14ac:dyDescent="0.25">
      <c r="C225" s="209"/>
      <c r="D225" s="209"/>
      <c r="F225" s="179"/>
      <c r="H225" s="209"/>
      <c r="K225" s="209"/>
      <c r="L225" s="209"/>
    </row>
    <row r="226" spans="3:12" s="173" customFormat="1" ht="24.95" customHeight="1" x14ac:dyDescent="0.25">
      <c r="C226" s="209"/>
      <c r="D226" s="209"/>
      <c r="F226" s="179"/>
      <c r="H226" s="209"/>
      <c r="K226" s="209"/>
      <c r="L226" s="209"/>
    </row>
    <row r="227" spans="3:12" s="173" customFormat="1" ht="24.95" customHeight="1" x14ac:dyDescent="0.25">
      <c r="C227" s="209"/>
      <c r="D227" s="209"/>
      <c r="F227" s="179"/>
      <c r="H227" s="209"/>
      <c r="K227" s="209"/>
      <c r="L227" s="209"/>
    </row>
    <row r="228" spans="3:12" s="173" customFormat="1" ht="24.95" customHeight="1" x14ac:dyDescent="0.25">
      <c r="C228" s="209"/>
      <c r="D228" s="209"/>
      <c r="F228" s="179"/>
      <c r="H228" s="209"/>
      <c r="K228" s="209"/>
      <c r="L228" s="209"/>
    </row>
    <row r="229" spans="3:12" s="173" customFormat="1" ht="24.95" customHeight="1" x14ac:dyDescent="0.25">
      <c r="C229" s="209"/>
      <c r="D229" s="209"/>
      <c r="F229" s="179"/>
      <c r="H229" s="209"/>
      <c r="K229" s="209"/>
      <c r="L229" s="209"/>
    </row>
    <row r="230" spans="3:12" s="173" customFormat="1" ht="24.95" customHeight="1" x14ac:dyDescent="0.25">
      <c r="C230" s="209"/>
      <c r="D230" s="209"/>
      <c r="F230" s="179"/>
      <c r="H230" s="209"/>
      <c r="K230" s="209"/>
      <c r="L230" s="209"/>
    </row>
    <row r="231" spans="3:12" s="173" customFormat="1" ht="24.95" customHeight="1" x14ac:dyDescent="0.25">
      <c r="C231" s="209"/>
      <c r="D231" s="209"/>
      <c r="F231" s="179"/>
      <c r="H231" s="209"/>
      <c r="K231" s="209"/>
      <c r="L231" s="209"/>
    </row>
    <row r="232" spans="3:12" s="173" customFormat="1" ht="24.95" customHeight="1" x14ac:dyDescent="0.25">
      <c r="C232" s="209"/>
      <c r="D232" s="209"/>
      <c r="F232" s="179"/>
      <c r="H232" s="209"/>
      <c r="K232" s="209"/>
      <c r="L232" s="209"/>
    </row>
    <row r="233" spans="3:12" s="173" customFormat="1" ht="24.95" customHeight="1" x14ac:dyDescent="0.25">
      <c r="C233" s="209"/>
      <c r="D233" s="209"/>
      <c r="F233" s="179"/>
      <c r="H233" s="209"/>
      <c r="K233" s="209"/>
      <c r="L233" s="209"/>
    </row>
    <row r="234" spans="3:12" s="173" customFormat="1" ht="24.95" customHeight="1" x14ac:dyDescent="0.25">
      <c r="C234" s="209"/>
      <c r="D234" s="209"/>
      <c r="F234" s="179"/>
      <c r="H234" s="209"/>
      <c r="K234" s="209"/>
      <c r="L234" s="209"/>
    </row>
    <row r="235" spans="3:12" s="173" customFormat="1" ht="24.95" customHeight="1" x14ac:dyDescent="0.25">
      <c r="C235" s="209"/>
      <c r="D235" s="209"/>
      <c r="F235" s="179"/>
      <c r="H235" s="209"/>
      <c r="K235" s="209"/>
      <c r="L235" s="209"/>
    </row>
    <row r="236" spans="3:12" s="173" customFormat="1" ht="24.95" customHeight="1" x14ac:dyDescent="0.25">
      <c r="C236" s="209"/>
      <c r="D236" s="209"/>
      <c r="F236" s="179"/>
      <c r="H236" s="209"/>
      <c r="K236" s="209"/>
      <c r="L236" s="209"/>
    </row>
    <row r="237" spans="3:12" s="173" customFormat="1" ht="24.95" customHeight="1" x14ac:dyDescent="0.25">
      <c r="C237" s="209"/>
      <c r="D237" s="209"/>
      <c r="F237" s="179"/>
      <c r="H237" s="209"/>
      <c r="K237" s="209"/>
      <c r="L237" s="209"/>
    </row>
    <row r="238" spans="3:12" s="173" customFormat="1" ht="24.95" customHeight="1" x14ac:dyDescent="0.25">
      <c r="C238" s="209"/>
      <c r="D238" s="209"/>
      <c r="F238" s="179"/>
      <c r="H238" s="209"/>
      <c r="K238" s="209"/>
      <c r="L238" s="209"/>
    </row>
    <row r="239" spans="3:12" s="173" customFormat="1" ht="24.95" customHeight="1" x14ac:dyDescent="0.25">
      <c r="C239" s="209"/>
      <c r="D239" s="209"/>
      <c r="F239" s="179"/>
      <c r="H239" s="209"/>
      <c r="K239" s="209"/>
      <c r="L239" s="209"/>
    </row>
    <row r="240" spans="3:12" s="173" customFormat="1" ht="24.95" customHeight="1" x14ac:dyDescent="0.25">
      <c r="C240" s="209"/>
      <c r="D240" s="209"/>
      <c r="F240" s="179"/>
      <c r="H240" s="209"/>
      <c r="K240" s="209"/>
      <c r="L240" s="209"/>
    </row>
    <row r="241" spans="3:12" s="173" customFormat="1" ht="24.95" customHeight="1" x14ac:dyDescent="0.25">
      <c r="C241" s="209"/>
      <c r="D241" s="209"/>
      <c r="F241" s="179"/>
      <c r="H241" s="209"/>
      <c r="K241" s="209"/>
      <c r="L241" s="209"/>
    </row>
    <row r="242" spans="3:12" s="173" customFormat="1" ht="24.95" customHeight="1" x14ac:dyDescent="0.25">
      <c r="C242" s="209"/>
      <c r="D242" s="209"/>
      <c r="F242" s="179"/>
      <c r="H242" s="209"/>
      <c r="K242" s="209"/>
      <c r="L242" s="209"/>
    </row>
    <row r="243" spans="3:12" s="173" customFormat="1" ht="24.95" customHeight="1" x14ac:dyDescent="0.25">
      <c r="C243" s="209"/>
      <c r="D243" s="209"/>
      <c r="F243" s="179"/>
      <c r="H243" s="209"/>
      <c r="K243" s="209"/>
      <c r="L243" s="209"/>
    </row>
    <row r="244" spans="3:12" s="173" customFormat="1" ht="24.95" customHeight="1" x14ac:dyDescent="0.25">
      <c r="C244" s="209"/>
      <c r="D244" s="209"/>
      <c r="F244" s="179"/>
      <c r="H244" s="209"/>
      <c r="K244" s="209"/>
      <c r="L244" s="209"/>
    </row>
    <row r="245" spans="3:12" s="173" customFormat="1" ht="24.95" customHeight="1" x14ac:dyDescent="0.25">
      <c r="C245" s="209"/>
      <c r="D245" s="209"/>
      <c r="F245" s="179"/>
      <c r="H245" s="209"/>
      <c r="K245" s="209"/>
      <c r="L245" s="209"/>
    </row>
    <row r="246" spans="3:12" s="173" customFormat="1" ht="24.95" customHeight="1" x14ac:dyDescent="0.25">
      <c r="C246" s="209"/>
      <c r="D246" s="209"/>
      <c r="F246" s="179"/>
      <c r="H246" s="209"/>
      <c r="K246" s="209"/>
      <c r="L246" s="209"/>
    </row>
    <row r="247" spans="3:12" s="173" customFormat="1" ht="24.95" customHeight="1" x14ac:dyDescent="0.25">
      <c r="C247" s="209"/>
      <c r="D247" s="209"/>
      <c r="F247" s="179"/>
      <c r="H247" s="209"/>
      <c r="K247" s="209"/>
      <c r="L247" s="209"/>
    </row>
    <row r="248" spans="3:12" s="173" customFormat="1" ht="24.95" customHeight="1" x14ac:dyDescent="0.25">
      <c r="C248" s="209"/>
      <c r="D248" s="209"/>
      <c r="F248" s="179"/>
      <c r="H248" s="209"/>
      <c r="K248" s="209"/>
      <c r="L248" s="209"/>
    </row>
    <row r="249" spans="3:12" s="173" customFormat="1" ht="24.95" customHeight="1" x14ac:dyDescent="0.25">
      <c r="C249" s="209"/>
      <c r="D249" s="209"/>
      <c r="F249" s="179"/>
      <c r="H249" s="209"/>
      <c r="K249" s="209"/>
      <c r="L249" s="209"/>
    </row>
    <row r="250" spans="3:12" s="173" customFormat="1" ht="24.95" customHeight="1" x14ac:dyDescent="0.25">
      <c r="C250" s="209"/>
      <c r="D250" s="209"/>
      <c r="F250" s="179"/>
      <c r="H250" s="209"/>
      <c r="K250" s="209"/>
      <c r="L250" s="209"/>
    </row>
    <row r="251" spans="3:12" s="173" customFormat="1" ht="24.95" customHeight="1" x14ac:dyDescent="0.25">
      <c r="C251" s="209"/>
      <c r="D251" s="209"/>
      <c r="F251" s="179"/>
      <c r="H251" s="209"/>
      <c r="K251" s="209"/>
      <c r="L251" s="209"/>
    </row>
    <row r="252" spans="3:12" s="173" customFormat="1" ht="24.95" customHeight="1" x14ac:dyDescent="0.25">
      <c r="C252" s="209"/>
      <c r="D252" s="209"/>
      <c r="F252" s="179"/>
      <c r="H252" s="209"/>
      <c r="K252" s="209"/>
      <c r="L252" s="209"/>
    </row>
    <row r="253" spans="3:12" s="173" customFormat="1" ht="24.95" customHeight="1" x14ac:dyDescent="0.25">
      <c r="C253" s="209"/>
      <c r="D253" s="209"/>
      <c r="F253" s="179"/>
      <c r="H253" s="209"/>
      <c r="K253" s="209"/>
      <c r="L253" s="209"/>
    </row>
    <row r="254" spans="3:12" s="173" customFormat="1" ht="24.95" customHeight="1" x14ac:dyDescent="0.25">
      <c r="C254" s="209"/>
      <c r="D254" s="209"/>
      <c r="F254" s="179"/>
      <c r="H254" s="209"/>
      <c r="K254" s="209"/>
      <c r="L254" s="209"/>
    </row>
    <row r="255" spans="3:12" s="173" customFormat="1" ht="24.95" customHeight="1" x14ac:dyDescent="0.25">
      <c r="C255" s="209"/>
      <c r="D255" s="209"/>
      <c r="F255" s="179"/>
      <c r="H255" s="209"/>
      <c r="K255" s="209"/>
      <c r="L255" s="209"/>
    </row>
    <row r="256" spans="3:12" s="173" customFormat="1" ht="24.95" customHeight="1" x14ac:dyDescent="0.25">
      <c r="C256" s="209"/>
      <c r="D256" s="209"/>
      <c r="F256" s="179"/>
      <c r="H256" s="209"/>
      <c r="K256" s="209"/>
      <c r="L256" s="209"/>
    </row>
    <row r="257" spans="3:12" s="173" customFormat="1" ht="24.95" customHeight="1" x14ac:dyDescent="0.25">
      <c r="C257" s="209"/>
      <c r="D257" s="209"/>
      <c r="F257" s="179"/>
      <c r="H257" s="209"/>
      <c r="K257" s="209"/>
      <c r="L257" s="209"/>
    </row>
    <row r="258" spans="3:12" s="173" customFormat="1" ht="24.95" customHeight="1" x14ac:dyDescent="0.25">
      <c r="C258" s="209"/>
      <c r="D258" s="209"/>
      <c r="F258" s="179"/>
      <c r="H258" s="209"/>
      <c r="K258" s="209"/>
      <c r="L258" s="209"/>
    </row>
    <row r="259" spans="3:12" s="173" customFormat="1" ht="24.95" customHeight="1" x14ac:dyDescent="0.25">
      <c r="C259" s="209"/>
      <c r="D259" s="209"/>
      <c r="F259" s="179"/>
      <c r="H259" s="209"/>
      <c r="K259" s="209"/>
      <c r="L259" s="209"/>
    </row>
    <row r="260" spans="3:12" s="173" customFormat="1" ht="24.95" customHeight="1" x14ac:dyDescent="0.25">
      <c r="C260" s="209"/>
      <c r="D260" s="209"/>
      <c r="F260" s="179"/>
      <c r="H260" s="209"/>
      <c r="K260" s="209"/>
      <c r="L260" s="209"/>
    </row>
    <row r="261" spans="3:12" s="173" customFormat="1" ht="24.95" customHeight="1" x14ac:dyDescent="0.25">
      <c r="C261" s="209"/>
      <c r="D261" s="209"/>
      <c r="F261" s="179"/>
      <c r="H261" s="209"/>
      <c r="K261" s="209"/>
      <c r="L261" s="209"/>
    </row>
    <row r="262" spans="3:12" s="173" customFormat="1" ht="24.95" customHeight="1" x14ac:dyDescent="0.25">
      <c r="C262" s="209"/>
      <c r="D262" s="209"/>
      <c r="F262" s="179"/>
      <c r="H262" s="209"/>
      <c r="K262" s="209"/>
      <c r="L262" s="209"/>
    </row>
    <row r="263" spans="3:12" s="173" customFormat="1" ht="24.95" customHeight="1" x14ac:dyDescent="0.25">
      <c r="C263" s="209"/>
      <c r="D263" s="209"/>
      <c r="F263" s="179"/>
      <c r="H263" s="209"/>
      <c r="K263" s="209"/>
      <c r="L263" s="209"/>
    </row>
    <row r="264" spans="3:12" s="173" customFormat="1" ht="24.95" customHeight="1" x14ac:dyDescent="0.25">
      <c r="C264" s="209"/>
      <c r="D264" s="209"/>
      <c r="F264" s="179"/>
      <c r="H264" s="209"/>
      <c r="K264" s="209"/>
      <c r="L264" s="209"/>
    </row>
    <row r="265" spans="3:12" s="173" customFormat="1" ht="24.95" customHeight="1" x14ac:dyDescent="0.25">
      <c r="C265" s="209"/>
      <c r="D265" s="209"/>
      <c r="F265" s="179"/>
      <c r="H265" s="209"/>
      <c r="K265" s="209"/>
      <c r="L265" s="209"/>
    </row>
    <row r="266" spans="3:12" s="173" customFormat="1" ht="24.95" customHeight="1" x14ac:dyDescent="0.25">
      <c r="C266" s="209"/>
      <c r="D266" s="209"/>
      <c r="F266" s="179"/>
      <c r="H266" s="209"/>
      <c r="K266" s="209"/>
      <c r="L266" s="209"/>
    </row>
    <row r="267" spans="3:12" s="173" customFormat="1" ht="24.95" customHeight="1" x14ac:dyDescent="0.25">
      <c r="C267" s="209"/>
      <c r="D267" s="209"/>
      <c r="F267" s="179"/>
      <c r="H267" s="209"/>
      <c r="K267" s="209"/>
      <c r="L267" s="209"/>
    </row>
    <row r="268" spans="3:12" s="173" customFormat="1" ht="24.95" customHeight="1" x14ac:dyDescent="0.25">
      <c r="C268" s="209"/>
      <c r="D268" s="209"/>
      <c r="F268" s="179"/>
      <c r="H268" s="209"/>
      <c r="K268" s="209"/>
      <c r="L268" s="209"/>
    </row>
    <row r="269" spans="3:12" s="173" customFormat="1" ht="24.95" customHeight="1" x14ac:dyDescent="0.25">
      <c r="C269" s="209"/>
      <c r="D269" s="209"/>
      <c r="F269" s="179"/>
      <c r="H269" s="209"/>
      <c r="K269" s="209"/>
      <c r="L269" s="209"/>
    </row>
    <row r="270" spans="3:12" s="173" customFormat="1" ht="24.95" customHeight="1" x14ac:dyDescent="0.25">
      <c r="C270" s="209"/>
      <c r="D270" s="209"/>
      <c r="F270" s="179"/>
      <c r="H270" s="209"/>
      <c r="K270" s="209"/>
      <c r="L270" s="209"/>
    </row>
    <row r="271" spans="3:12" s="173" customFormat="1" ht="24.95" customHeight="1" x14ac:dyDescent="0.25">
      <c r="C271" s="209"/>
      <c r="D271" s="209"/>
      <c r="F271" s="179"/>
      <c r="H271" s="209"/>
      <c r="K271" s="209"/>
      <c r="L271" s="209"/>
    </row>
    <row r="272" spans="3:12" s="173" customFormat="1" ht="24.95" customHeight="1" x14ac:dyDescent="0.25">
      <c r="C272" s="209"/>
      <c r="D272" s="209"/>
      <c r="F272" s="179"/>
      <c r="H272" s="209"/>
      <c r="K272" s="209"/>
      <c r="L272" s="209"/>
    </row>
    <row r="273" spans="3:12" s="173" customFormat="1" ht="24.95" customHeight="1" x14ac:dyDescent="0.25">
      <c r="C273" s="209"/>
      <c r="D273" s="209"/>
      <c r="F273" s="179"/>
      <c r="H273" s="209"/>
      <c r="K273" s="209"/>
      <c r="L273" s="209"/>
    </row>
    <row r="274" spans="3:12" s="173" customFormat="1" ht="24.95" customHeight="1" x14ac:dyDescent="0.25">
      <c r="C274" s="209"/>
      <c r="D274" s="209"/>
      <c r="F274" s="179"/>
      <c r="H274" s="209"/>
      <c r="K274" s="209"/>
      <c r="L274" s="209"/>
    </row>
    <row r="275" spans="3:12" s="173" customFormat="1" ht="24.95" customHeight="1" x14ac:dyDescent="0.25">
      <c r="C275" s="209"/>
      <c r="D275" s="209"/>
      <c r="F275" s="179"/>
      <c r="H275" s="209"/>
      <c r="K275" s="209"/>
      <c r="L275" s="209"/>
    </row>
    <row r="276" spans="3:12" s="173" customFormat="1" ht="24.95" customHeight="1" x14ac:dyDescent="0.25">
      <c r="C276" s="209"/>
      <c r="D276" s="209"/>
      <c r="F276" s="179"/>
      <c r="H276" s="209"/>
      <c r="K276" s="209"/>
      <c r="L276" s="209"/>
    </row>
    <row r="277" spans="3:12" s="173" customFormat="1" ht="24.95" customHeight="1" x14ac:dyDescent="0.25">
      <c r="C277" s="209"/>
      <c r="D277" s="209"/>
      <c r="F277" s="179"/>
      <c r="H277" s="209"/>
      <c r="K277" s="209"/>
      <c r="L277" s="209"/>
    </row>
    <row r="278" spans="3:12" s="173" customFormat="1" ht="24.95" customHeight="1" x14ac:dyDescent="0.25">
      <c r="C278" s="209"/>
      <c r="D278" s="209"/>
      <c r="F278" s="179"/>
      <c r="H278" s="209"/>
      <c r="K278" s="209"/>
      <c r="L278" s="209"/>
    </row>
    <row r="279" spans="3:12" s="173" customFormat="1" ht="24.95" customHeight="1" x14ac:dyDescent="0.25">
      <c r="C279" s="209"/>
      <c r="D279" s="209"/>
      <c r="F279" s="179"/>
      <c r="H279" s="209"/>
      <c r="K279" s="209"/>
      <c r="L279" s="209"/>
    </row>
    <row r="280" spans="3:12" s="173" customFormat="1" ht="24.95" customHeight="1" x14ac:dyDescent="0.25">
      <c r="C280" s="209"/>
      <c r="D280" s="209"/>
      <c r="F280" s="179"/>
      <c r="H280" s="209"/>
      <c r="K280" s="209"/>
      <c r="L280" s="209"/>
    </row>
    <row r="281" spans="3:12" s="173" customFormat="1" ht="24.95" customHeight="1" x14ac:dyDescent="0.25">
      <c r="C281" s="209"/>
      <c r="D281" s="209"/>
      <c r="F281" s="179"/>
      <c r="H281" s="209"/>
      <c r="K281" s="209"/>
      <c r="L281" s="209"/>
    </row>
    <row r="282" spans="3:12" s="173" customFormat="1" ht="24.95" customHeight="1" x14ac:dyDescent="0.25">
      <c r="C282" s="209"/>
      <c r="D282" s="209"/>
      <c r="F282" s="179"/>
      <c r="H282" s="209"/>
      <c r="K282" s="209"/>
      <c r="L282" s="209"/>
    </row>
    <row r="283" spans="3:12" s="173" customFormat="1" ht="24.95" customHeight="1" x14ac:dyDescent="0.25">
      <c r="C283" s="209"/>
      <c r="D283" s="209"/>
      <c r="F283" s="179"/>
      <c r="H283" s="209"/>
      <c r="K283" s="209"/>
      <c r="L283" s="209"/>
    </row>
    <row r="284" spans="3:12" s="173" customFormat="1" ht="24.95" customHeight="1" x14ac:dyDescent="0.25">
      <c r="C284" s="209"/>
      <c r="D284" s="209"/>
      <c r="F284" s="179"/>
      <c r="H284" s="209"/>
      <c r="K284" s="209"/>
      <c r="L284" s="209"/>
    </row>
    <row r="285" spans="3:12" s="173" customFormat="1" ht="24.95" customHeight="1" x14ac:dyDescent="0.25">
      <c r="C285" s="209"/>
      <c r="D285" s="209"/>
      <c r="F285" s="179"/>
      <c r="H285" s="209"/>
      <c r="K285" s="209"/>
      <c r="L285" s="209"/>
    </row>
    <row r="286" spans="3:12" s="173" customFormat="1" ht="24.95" customHeight="1" x14ac:dyDescent="0.25">
      <c r="C286" s="209"/>
      <c r="D286" s="209"/>
      <c r="F286" s="179"/>
      <c r="H286" s="209"/>
      <c r="K286" s="209"/>
      <c r="L286" s="209"/>
    </row>
    <row r="287" spans="3:12" s="173" customFormat="1" ht="24.95" customHeight="1" x14ac:dyDescent="0.25">
      <c r="C287" s="209"/>
      <c r="D287" s="209"/>
      <c r="F287" s="179"/>
      <c r="H287" s="209"/>
      <c r="K287" s="209"/>
      <c r="L287" s="209"/>
    </row>
    <row r="288" spans="3:12" s="173" customFormat="1" ht="24.95" customHeight="1" x14ac:dyDescent="0.25">
      <c r="C288" s="209"/>
      <c r="D288" s="209"/>
      <c r="F288" s="179"/>
      <c r="H288" s="209"/>
      <c r="K288" s="209"/>
      <c r="L288" s="209"/>
    </row>
    <row r="289" spans="3:12" s="173" customFormat="1" ht="24.95" customHeight="1" x14ac:dyDescent="0.25">
      <c r="C289" s="209"/>
      <c r="D289" s="209"/>
      <c r="F289" s="179"/>
      <c r="H289" s="209"/>
      <c r="K289" s="209"/>
      <c r="L289" s="209"/>
    </row>
    <row r="290" spans="3:12" s="173" customFormat="1" ht="24.95" customHeight="1" x14ac:dyDescent="0.25">
      <c r="C290" s="209"/>
      <c r="D290" s="209"/>
      <c r="F290" s="179"/>
      <c r="H290" s="209"/>
      <c r="K290" s="209"/>
      <c r="L290" s="209"/>
    </row>
    <row r="291" spans="3:12" s="173" customFormat="1" ht="24.95" customHeight="1" x14ac:dyDescent="0.25">
      <c r="C291" s="209"/>
      <c r="D291" s="209"/>
      <c r="F291" s="179"/>
      <c r="H291" s="209"/>
      <c r="K291" s="209"/>
      <c r="L291" s="209"/>
    </row>
    <row r="292" spans="3:12" s="173" customFormat="1" ht="24.95" customHeight="1" x14ac:dyDescent="0.25">
      <c r="C292" s="209"/>
      <c r="D292" s="209"/>
      <c r="F292" s="179"/>
      <c r="H292" s="209"/>
      <c r="K292" s="209"/>
      <c r="L292" s="209"/>
    </row>
    <row r="293" spans="3:12" s="173" customFormat="1" ht="24.95" customHeight="1" x14ac:dyDescent="0.25">
      <c r="C293" s="209"/>
      <c r="D293" s="209"/>
      <c r="F293" s="179"/>
      <c r="H293" s="209"/>
      <c r="K293" s="209"/>
      <c r="L293" s="209"/>
    </row>
    <row r="294" spans="3:12" s="173" customFormat="1" ht="24.95" customHeight="1" x14ac:dyDescent="0.25">
      <c r="C294" s="209"/>
      <c r="D294" s="209"/>
      <c r="F294" s="179"/>
      <c r="H294" s="209"/>
      <c r="K294" s="209"/>
      <c r="L294" s="209"/>
    </row>
    <row r="295" spans="3:12" s="173" customFormat="1" ht="24.95" customHeight="1" x14ac:dyDescent="0.25">
      <c r="C295" s="209"/>
      <c r="D295" s="209"/>
      <c r="F295" s="179"/>
      <c r="H295" s="209"/>
      <c r="K295" s="209"/>
      <c r="L295" s="209"/>
    </row>
    <row r="296" spans="3:12" s="173" customFormat="1" ht="24.95" customHeight="1" x14ac:dyDescent="0.25">
      <c r="C296" s="209"/>
      <c r="D296" s="209"/>
      <c r="F296" s="179"/>
      <c r="H296" s="209"/>
      <c r="K296" s="209"/>
      <c r="L296" s="209"/>
    </row>
    <row r="297" spans="3:12" s="173" customFormat="1" ht="24.95" customHeight="1" x14ac:dyDescent="0.25">
      <c r="C297" s="209"/>
      <c r="D297" s="209"/>
      <c r="F297" s="179"/>
      <c r="H297" s="209"/>
      <c r="K297" s="209"/>
      <c r="L297" s="209"/>
    </row>
    <row r="298" spans="3:12" s="173" customFormat="1" ht="24.95" customHeight="1" x14ac:dyDescent="0.25">
      <c r="C298" s="209"/>
      <c r="D298" s="209"/>
      <c r="F298" s="179"/>
      <c r="H298" s="209"/>
      <c r="K298" s="209"/>
      <c r="L298" s="209"/>
    </row>
    <row r="299" spans="3:12" s="173" customFormat="1" ht="24.95" customHeight="1" x14ac:dyDescent="0.25">
      <c r="C299" s="209"/>
      <c r="D299" s="209"/>
      <c r="F299" s="179"/>
      <c r="H299" s="209"/>
      <c r="K299" s="209"/>
      <c r="L299" s="209"/>
    </row>
    <row r="300" spans="3:12" s="173" customFormat="1" ht="24.95" customHeight="1" x14ac:dyDescent="0.25">
      <c r="C300" s="209"/>
      <c r="D300" s="209"/>
      <c r="F300" s="179"/>
      <c r="H300" s="209"/>
      <c r="K300" s="209"/>
      <c r="L300" s="209"/>
    </row>
    <row r="301" spans="3:12" s="173" customFormat="1" ht="24.95" customHeight="1" x14ac:dyDescent="0.25">
      <c r="C301" s="209"/>
      <c r="D301" s="209"/>
      <c r="F301" s="179"/>
      <c r="H301" s="209"/>
      <c r="K301" s="209"/>
      <c r="L301" s="209"/>
    </row>
    <row r="302" spans="3:12" s="173" customFormat="1" ht="24.95" customHeight="1" x14ac:dyDescent="0.25">
      <c r="C302" s="209"/>
      <c r="D302" s="209"/>
      <c r="F302" s="179"/>
      <c r="H302" s="209"/>
      <c r="K302" s="209"/>
      <c r="L302" s="209"/>
    </row>
    <row r="303" spans="3:12" s="173" customFormat="1" ht="24.95" customHeight="1" x14ac:dyDescent="0.25">
      <c r="C303" s="209"/>
      <c r="D303" s="209"/>
      <c r="F303" s="179"/>
      <c r="H303" s="209"/>
      <c r="K303" s="209"/>
      <c r="L303" s="209"/>
    </row>
    <row r="304" spans="3:12" s="173" customFormat="1" ht="24.95" customHeight="1" x14ac:dyDescent="0.25">
      <c r="C304" s="209"/>
      <c r="D304" s="209"/>
      <c r="F304" s="179"/>
      <c r="H304" s="209"/>
      <c r="K304" s="209"/>
      <c r="L304" s="209"/>
    </row>
    <row r="305" spans="3:12" s="173" customFormat="1" ht="24.95" customHeight="1" x14ac:dyDescent="0.25">
      <c r="C305" s="209"/>
      <c r="D305" s="209"/>
      <c r="F305" s="179"/>
      <c r="H305" s="209"/>
      <c r="K305" s="209"/>
      <c r="L305" s="209"/>
    </row>
    <row r="306" spans="3:12" s="173" customFormat="1" ht="24.95" customHeight="1" x14ac:dyDescent="0.25">
      <c r="C306" s="209"/>
      <c r="D306" s="209"/>
      <c r="F306" s="179"/>
      <c r="H306" s="209"/>
      <c r="K306" s="209"/>
      <c r="L306" s="209"/>
    </row>
    <row r="307" spans="3:12" s="173" customFormat="1" ht="24.95" customHeight="1" x14ac:dyDescent="0.25">
      <c r="C307" s="209"/>
      <c r="D307" s="209"/>
      <c r="F307" s="179"/>
      <c r="H307" s="209"/>
      <c r="K307" s="209"/>
      <c r="L307" s="209"/>
    </row>
    <row r="308" spans="3:12" s="173" customFormat="1" ht="24.95" customHeight="1" x14ac:dyDescent="0.25">
      <c r="C308" s="209"/>
      <c r="D308" s="209"/>
      <c r="F308" s="179"/>
      <c r="H308" s="209"/>
      <c r="K308" s="209"/>
      <c r="L308" s="209"/>
    </row>
    <row r="309" spans="3:12" s="173" customFormat="1" ht="24.95" customHeight="1" x14ac:dyDescent="0.25">
      <c r="C309" s="209"/>
      <c r="D309" s="209"/>
      <c r="F309" s="179"/>
      <c r="H309" s="209"/>
      <c r="K309" s="209"/>
      <c r="L309" s="209"/>
    </row>
    <row r="310" spans="3:12" s="173" customFormat="1" ht="24.95" customHeight="1" x14ac:dyDescent="0.25">
      <c r="C310" s="209"/>
      <c r="D310" s="209"/>
      <c r="F310" s="179"/>
      <c r="H310" s="209"/>
      <c r="K310" s="209"/>
      <c r="L310" s="209"/>
    </row>
    <row r="311" spans="3:12" s="173" customFormat="1" ht="24.95" customHeight="1" x14ac:dyDescent="0.25">
      <c r="C311" s="209"/>
      <c r="D311" s="209"/>
      <c r="F311" s="179"/>
      <c r="H311" s="209"/>
      <c r="K311" s="209"/>
      <c r="L311" s="209"/>
    </row>
    <row r="312" spans="3:12" s="173" customFormat="1" ht="24.95" customHeight="1" x14ac:dyDescent="0.25">
      <c r="C312" s="209"/>
      <c r="D312" s="209"/>
      <c r="F312" s="179"/>
      <c r="H312" s="209"/>
      <c r="K312" s="209"/>
      <c r="L312" s="209"/>
    </row>
    <row r="313" spans="3:12" s="173" customFormat="1" ht="24.95" customHeight="1" x14ac:dyDescent="0.25">
      <c r="C313" s="209"/>
      <c r="D313" s="209"/>
      <c r="F313" s="179"/>
      <c r="H313" s="209"/>
      <c r="K313" s="209"/>
      <c r="L313" s="209"/>
    </row>
    <row r="314" spans="3:12" s="173" customFormat="1" ht="24.95" customHeight="1" x14ac:dyDescent="0.25">
      <c r="C314" s="209"/>
      <c r="D314" s="209"/>
      <c r="F314" s="179"/>
      <c r="H314" s="209"/>
      <c r="K314" s="209"/>
      <c r="L314" s="209"/>
    </row>
    <row r="315" spans="3:12" s="173" customFormat="1" ht="24.95" customHeight="1" x14ac:dyDescent="0.25">
      <c r="C315" s="209"/>
      <c r="D315" s="209"/>
      <c r="F315" s="179"/>
      <c r="H315" s="209"/>
      <c r="K315" s="209"/>
      <c r="L315" s="209"/>
    </row>
    <row r="316" spans="3:12" s="173" customFormat="1" ht="24.95" customHeight="1" x14ac:dyDescent="0.25">
      <c r="C316" s="209"/>
      <c r="D316" s="209"/>
      <c r="F316" s="179"/>
      <c r="H316" s="209"/>
      <c r="K316" s="209"/>
      <c r="L316" s="209"/>
    </row>
    <row r="317" spans="3:12" s="173" customFormat="1" ht="24.95" customHeight="1" x14ac:dyDescent="0.25">
      <c r="C317" s="209"/>
      <c r="D317" s="209"/>
      <c r="F317" s="179"/>
      <c r="H317" s="209"/>
      <c r="K317" s="209"/>
      <c r="L317" s="209"/>
    </row>
    <row r="318" spans="3:12" s="173" customFormat="1" ht="24.95" customHeight="1" x14ac:dyDescent="0.25">
      <c r="C318" s="209"/>
      <c r="D318" s="209"/>
      <c r="F318" s="179"/>
      <c r="H318" s="209"/>
      <c r="K318" s="209"/>
      <c r="L318" s="209"/>
    </row>
    <row r="319" spans="3:12" s="173" customFormat="1" ht="24.95" customHeight="1" x14ac:dyDescent="0.25">
      <c r="C319" s="209"/>
      <c r="D319" s="209"/>
      <c r="F319" s="179"/>
      <c r="H319" s="209"/>
      <c r="K319" s="209"/>
      <c r="L319" s="209"/>
    </row>
    <row r="320" spans="3:12" s="173" customFormat="1" ht="24.95" customHeight="1" x14ac:dyDescent="0.25">
      <c r="C320" s="209"/>
      <c r="D320" s="209"/>
      <c r="F320" s="179"/>
      <c r="H320" s="209"/>
      <c r="K320" s="209"/>
      <c r="L320" s="209"/>
    </row>
    <row r="321" spans="3:12" s="173" customFormat="1" ht="24.95" customHeight="1" x14ac:dyDescent="0.25">
      <c r="C321" s="209"/>
      <c r="D321" s="209"/>
      <c r="F321" s="179"/>
      <c r="H321" s="209"/>
      <c r="K321" s="209"/>
      <c r="L321" s="209"/>
    </row>
    <row r="322" spans="3:12" s="173" customFormat="1" ht="24.95" customHeight="1" x14ac:dyDescent="0.25">
      <c r="C322" s="209"/>
      <c r="D322" s="209"/>
      <c r="F322" s="179"/>
      <c r="H322" s="209"/>
      <c r="K322" s="209"/>
      <c r="L322" s="209"/>
    </row>
    <row r="323" spans="3:12" s="173" customFormat="1" ht="24.95" customHeight="1" x14ac:dyDescent="0.25">
      <c r="C323" s="209"/>
      <c r="D323" s="209"/>
      <c r="F323" s="179"/>
      <c r="H323" s="209"/>
      <c r="K323" s="209"/>
      <c r="L323" s="209"/>
    </row>
    <row r="324" spans="3:12" s="173" customFormat="1" ht="24.95" customHeight="1" x14ac:dyDescent="0.25">
      <c r="C324" s="209"/>
      <c r="D324" s="209"/>
      <c r="F324" s="179"/>
      <c r="H324" s="209"/>
      <c r="K324" s="209"/>
      <c r="L324" s="209"/>
    </row>
    <row r="325" spans="3:12" s="173" customFormat="1" ht="24.95" customHeight="1" x14ac:dyDescent="0.25">
      <c r="C325" s="209"/>
      <c r="D325" s="209"/>
      <c r="F325" s="179"/>
      <c r="H325" s="209"/>
      <c r="K325" s="209"/>
      <c r="L325" s="209"/>
    </row>
    <row r="326" spans="3:12" s="173" customFormat="1" ht="24.95" customHeight="1" x14ac:dyDescent="0.25">
      <c r="C326" s="209"/>
      <c r="D326" s="209"/>
      <c r="F326" s="179"/>
      <c r="H326" s="209"/>
      <c r="K326" s="209"/>
      <c r="L326" s="209"/>
    </row>
    <row r="327" spans="3:12" s="173" customFormat="1" ht="24.95" customHeight="1" x14ac:dyDescent="0.25">
      <c r="C327" s="209"/>
      <c r="D327" s="209"/>
      <c r="F327" s="179"/>
      <c r="H327" s="209"/>
      <c r="K327" s="209"/>
      <c r="L327" s="209"/>
    </row>
    <row r="328" spans="3:12" s="173" customFormat="1" ht="24.95" customHeight="1" x14ac:dyDescent="0.25">
      <c r="C328" s="209"/>
      <c r="D328" s="209"/>
      <c r="F328" s="179"/>
      <c r="H328" s="209"/>
      <c r="K328" s="209"/>
      <c r="L328" s="209"/>
    </row>
    <row r="329" spans="3:12" s="173" customFormat="1" ht="24.95" customHeight="1" x14ac:dyDescent="0.25">
      <c r="C329" s="209"/>
      <c r="D329" s="209"/>
      <c r="F329" s="179"/>
      <c r="H329" s="209"/>
      <c r="K329" s="209"/>
      <c r="L329" s="209"/>
    </row>
    <row r="330" spans="3:12" s="173" customFormat="1" ht="24.95" customHeight="1" x14ac:dyDescent="0.25">
      <c r="C330" s="209"/>
      <c r="D330" s="209"/>
      <c r="F330" s="179"/>
      <c r="H330" s="209"/>
      <c r="K330" s="209"/>
      <c r="L330" s="209"/>
    </row>
    <row r="331" spans="3:12" s="173" customFormat="1" ht="24.95" customHeight="1" x14ac:dyDescent="0.25">
      <c r="C331" s="209"/>
      <c r="D331" s="209"/>
      <c r="F331" s="179"/>
      <c r="H331" s="209"/>
      <c r="K331" s="209"/>
      <c r="L331" s="209"/>
    </row>
    <row r="332" spans="3:12" s="173" customFormat="1" ht="24.95" customHeight="1" x14ac:dyDescent="0.25">
      <c r="C332" s="209"/>
      <c r="D332" s="209"/>
      <c r="F332" s="179"/>
      <c r="H332" s="209"/>
      <c r="K332" s="209"/>
      <c r="L332" s="209"/>
    </row>
    <row r="333" spans="3:12" s="173" customFormat="1" ht="24.95" customHeight="1" x14ac:dyDescent="0.25">
      <c r="C333" s="209"/>
      <c r="D333" s="209"/>
      <c r="F333" s="179"/>
      <c r="H333" s="209"/>
      <c r="K333" s="209"/>
      <c r="L333" s="209"/>
    </row>
    <row r="334" spans="3:12" s="173" customFormat="1" ht="24.95" customHeight="1" x14ac:dyDescent="0.25">
      <c r="C334" s="209"/>
      <c r="D334" s="209"/>
      <c r="F334" s="179"/>
      <c r="H334" s="209"/>
      <c r="K334" s="209"/>
      <c r="L334" s="209"/>
    </row>
    <row r="335" spans="3:12" s="173" customFormat="1" ht="24.95" customHeight="1" x14ac:dyDescent="0.25">
      <c r="C335" s="209"/>
      <c r="D335" s="209"/>
      <c r="F335" s="179"/>
      <c r="H335" s="209"/>
      <c r="K335" s="209"/>
      <c r="L335" s="209"/>
    </row>
    <row r="336" spans="3:12" s="173" customFormat="1" ht="24.95" customHeight="1" x14ac:dyDescent="0.25">
      <c r="C336" s="209"/>
      <c r="D336" s="209"/>
      <c r="F336" s="179"/>
      <c r="H336" s="209"/>
      <c r="K336" s="209"/>
      <c r="L336" s="209"/>
    </row>
    <row r="337" spans="3:12" s="173" customFormat="1" ht="24.95" customHeight="1" x14ac:dyDescent="0.25">
      <c r="C337" s="209"/>
      <c r="D337" s="209"/>
      <c r="F337" s="179"/>
      <c r="H337" s="209"/>
      <c r="K337" s="209"/>
      <c r="L337" s="209"/>
    </row>
    <row r="338" spans="3:12" s="173" customFormat="1" ht="24.95" customHeight="1" x14ac:dyDescent="0.25">
      <c r="C338" s="209"/>
      <c r="D338" s="209"/>
      <c r="F338" s="179"/>
      <c r="H338" s="209"/>
      <c r="K338" s="209"/>
      <c r="L338" s="209"/>
    </row>
    <row r="339" spans="3:12" s="173" customFormat="1" ht="24.95" customHeight="1" x14ac:dyDescent="0.25">
      <c r="C339" s="209"/>
      <c r="D339" s="209"/>
      <c r="F339" s="179"/>
      <c r="H339" s="209"/>
      <c r="K339" s="209"/>
      <c r="L339" s="209"/>
    </row>
    <row r="340" spans="3:12" s="173" customFormat="1" ht="24.95" customHeight="1" x14ac:dyDescent="0.25">
      <c r="C340" s="209"/>
      <c r="D340" s="209"/>
      <c r="F340" s="179"/>
      <c r="H340" s="209"/>
      <c r="K340" s="209"/>
      <c r="L340" s="209"/>
    </row>
    <row r="341" spans="3:12" s="173" customFormat="1" ht="24.95" customHeight="1" x14ac:dyDescent="0.25">
      <c r="C341" s="209"/>
      <c r="D341" s="209"/>
      <c r="F341" s="179"/>
      <c r="H341" s="209"/>
      <c r="K341" s="209"/>
      <c r="L341" s="209"/>
    </row>
    <row r="342" spans="3:12" s="173" customFormat="1" ht="24.95" customHeight="1" x14ac:dyDescent="0.25">
      <c r="C342" s="209"/>
      <c r="D342" s="209"/>
      <c r="F342" s="179"/>
      <c r="H342" s="209"/>
      <c r="K342" s="209"/>
      <c r="L342" s="209"/>
    </row>
    <row r="343" spans="3:12" s="173" customFormat="1" ht="24.95" customHeight="1" x14ac:dyDescent="0.25">
      <c r="C343" s="209"/>
      <c r="D343" s="209"/>
      <c r="F343" s="179"/>
      <c r="H343" s="209"/>
      <c r="K343" s="209"/>
      <c r="L343" s="209"/>
    </row>
    <row r="344" spans="3:12" s="173" customFormat="1" ht="24.95" customHeight="1" x14ac:dyDescent="0.25">
      <c r="C344" s="209"/>
      <c r="D344" s="209"/>
      <c r="F344" s="179"/>
      <c r="H344" s="209"/>
      <c r="K344" s="209"/>
      <c r="L344" s="209"/>
    </row>
    <row r="345" spans="3:12" s="173" customFormat="1" ht="24.95" customHeight="1" x14ac:dyDescent="0.25">
      <c r="C345" s="209"/>
      <c r="D345" s="209"/>
      <c r="F345" s="179"/>
      <c r="H345" s="209"/>
      <c r="K345" s="209"/>
      <c r="L345" s="209"/>
    </row>
    <row r="346" spans="3:12" s="173" customFormat="1" ht="24.95" customHeight="1" x14ac:dyDescent="0.25">
      <c r="C346" s="209"/>
      <c r="D346" s="209"/>
      <c r="F346" s="179"/>
      <c r="H346" s="209"/>
      <c r="K346" s="209"/>
      <c r="L346" s="209"/>
    </row>
    <row r="347" spans="3:12" s="173" customFormat="1" ht="24.95" customHeight="1" x14ac:dyDescent="0.25">
      <c r="C347" s="209"/>
      <c r="D347" s="209"/>
      <c r="F347" s="179"/>
      <c r="H347" s="209"/>
      <c r="K347" s="209"/>
      <c r="L347" s="209"/>
    </row>
    <row r="348" spans="3:12" s="173" customFormat="1" ht="24.95" customHeight="1" x14ac:dyDescent="0.25">
      <c r="C348" s="209"/>
      <c r="D348" s="209"/>
      <c r="F348" s="179"/>
      <c r="H348" s="209"/>
      <c r="K348" s="209"/>
      <c r="L348" s="209"/>
    </row>
    <row r="349" spans="3:12" s="173" customFormat="1" ht="24.95" customHeight="1" x14ac:dyDescent="0.25">
      <c r="C349" s="209"/>
      <c r="D349" s="209"/>
      <c r="F349" s="179"/>
      <c r="H349" s="209"/>
      <c r="K349" s="209"/>
      <c r="L349" s="209"/>
    </row>
    <row r="350" spans="3:12" s="173" customFormat="1" ht="24.95" customHeight="1" x14ac:dyDescent="0.25">
      <c r="C350" s="209"/>
      <c r="D350" s="209"/>
      <c r="F350" s="179"/>
      <c r="H350" s="209"/>
      <c r="K350" s="209"/>
      <c r="L350" s="209"/>
    </row>
    <row r="351" spans="3:12" s="173" customFormat="1" ht="24.95" customHeight="1" x14ac:dyDescent="0.25">
      <c r="C351" s="209"/>
      <c r="D351" s="209"/>
      <c r="F351" s="179"/>
      <c r="H351" s="209"/>
      <c r="K351" s="209"/>
      <c r="L351" s="209"/>
    </row>
  </sheetData>
  <sheetProtection algorithmName="SHA-512" hashValue="30wXrsn3h+cZ3ig9aKvVtUU13MUEtZHyhiMdsnvAr+xK7qIFnMw55oK8yUraYBN1JSO6Zvmq+KR92dJooSnuTg==" saltValue="AYqBMBLBKGKppP8ekMP6sw==" spinCount="100000" sheet="1" objects="1" scenarios="1"/>
  <mergeCells count="21">
    <mergeCell ref="X2:AB2"/>
    <mergeCell ref="BG2:BK2"/>
    <mergeCell ref="AC2:AG2"/>
    <mergeCell ref="AH2:AL2"/>
    <mergeCell ref="AM2:AQ2"/>
    <mergeCell ref="AR2:AV2"/>
    <mergeCell ref="AW2:BA2"/>
    <mergeCell ref="BB2:BF2"/>
    <mergeCell ref="A1:N1"/>
    <mergeCell ref="D2:H2"/>
    <mergeCell ref="I2:M2"/>
    <mergeCell ref="N2:R2"/>
    <mergeCell ref="S2:W2"/>
    <mergeCell ref="CK2:CO2"/>
    <mergeCell ref="CP2:CT2"/>
    <mergeCell ref="CU2:CY2"/>
    <mergeCell ref="BL2:BP2"/>
    <mergeCell ref="BQ2:BU2"/>
    <mergeCell ref="BV2:BZ2"/>
    <mergeCell ref="CA2:CE2"/>
    <mergeCell ref="CF2:CJ2"/>
  </mergeCells>
  <phoneticPr fontId="59" type="noConversion"/>
  <hyperlinks>
    <hyperlink ref="C2" location="Search!E25" display="Go to Search" xr:uid="{00000000-0004-0000-0100-000079000000}"/>
    <hyperlink ref="BZ10" r:id="rId1" display="vivagarwal01@gmail.com" xr:uid="{7BC4F1D9-8D97-4A94-A33E-74FE2654B5A4}"/>
    <hyperlink ref="CE10" r:id="rId2" display="vivagarwal01@gmail.com" xr:uid="{5F0AE3CC-8D2C-4E3F-B3A2-BA9292BA9F38}"/>
    <hyperlink ref="BZ11" r:id="rId3" display="vivagarwal01@gmail.com" xr:uid="{F7B5188B-461E-4E30-915F-3394C19A3E2C}"/>
    <hyperlink ref="BZ12" r:id="rId4" display="vivagarwal01@gmail.com" xr:uid="{83B090EF-BA2E-42B6-A27B-0D8C8325381E}"/>
    <hyperlink ref="BZ13" r:id="rId5" display="vivagarwal01@gmail.com" xr:uid="{727038FF-292C-4FCE-880E-48943D6C765B}"/>
    <hyperlink ref="BZ14" r:id="rId6" display="vivagarwal01@gmail.com" xr:uid="{06FCD979-11FC-4D03-8F73-A3A5379F960B}"/>
    <hyperlink ref="BZ15" r:id="rId7" display="vivagarwal01@gmail.com" xr:uid="{0F84D407-F414-46F1-B289-43A013690E3E}"/>
    <hyperlink ref="BZ18" r:id="rId8" display="vivagarwal01@gmail.com" xr:uid="{BFCD3338-BAC1-460D-AD30-CD5F124D07CD}"/>
    <hyperlink ref="BZ19" r:id="rId9" display="vivagarwal01@gmail.com" xr:uid="{1A3E9EDA-FE29-422A-86F4-CF1A8CB51375}"/>
    <hyperlink ref="BZ26" r:id="rId10" display="vivagarwal01@gmail.com" xr:uid="{965A1B35-6ED4-4D24-B757-65E322C2018B}"/>
    <hyperlink ref="BZ27" r:id="rId11" display="vivagarwal01@gmail.com" xr:uid="{49605A14-FF73-4667-B7AA-0B1F0765E881}"/>
    <hyperlink ref="BZ29" r:id="rId12" display="vivagarwal01@gmail.com" xr:uid="{4861AE05-4C99-4F55-ADF3-B70C409183D2}"/>
    <hyperlink ref="BZ30" r:id="rId13" display="vivagarwal01@gmail.com" xr:uid="{0FA0CAED-F12B-4B38-96FC-045BB9360DCB}"/>
    <hyperlink ref="BZ31" r:id="rId14" display="vivagarwal01@gmail.com" xr:uid="{7264FBD6-012D-45B5-AD06-F78290712AC2}"/>
    <hyperlink ref="BZ33" r:id="rId15" display="vivagarwal01@gmail.com" xr:uid="{99A0037F-5B43-4E4D-BE21-8D1068C2EC06}"/>
    <hyperlink ref="BZ35" r:id="rId16" display="vivagarwal01@gmail.com" xr:uid="{4B08167E-54E1-42C1-8698-53D088FDC462}"/>
    <hyperlink ref="BZ36" r:id="rId17" display="vivagarwal01@gmail.com" xr:uid="{B1579844-F9EA-4F5E-9181-F442BE468184}"/>
    <hyperlink ref="BZ37" r:id="rId18" display="vivagarwal01@gmail.com" xr:uid="{BEEA7DC1-17D9-414F-B603-CEA90CA78CB2}"/>
    <hyperlink ref="BZ38" r:id="rId19" display="vivagarwal01@gmail.com" xr:uid="{C00F8C29-034F-44C5-AF99-8268C6CADAB9}"/>
    <hyperlink ref="CE11" r:id="rId20" display="vivagarwal01@gmail.com" xr:uid="{ED509F23-7008-4E20-8919-EFF9E42E8BFB}"/>
    <hyperlink ref="CE12" r:id="rId21" display="vivagarwal01@gmail.com" xr:uid="{CC5E0BC5-E20E-4E6E-A864-197A326AFB94}"/>
    <hyperlink ref="CE13" r:id="rId22" display="vivagarwal01@gmail.com" xr:uid="{A63579C8-420D-435C-B425-D332E0A0D5F3}"/>
    <hyperlink ref="CE14" r:id="rId23" display="vivagarwal01@gmail.com" xr:uid="{08F5F10D-2163-4123-BCC9-16550709E34D}"/>
    <hyperlink ref="CE15" r:id="rId24" display="vivagarwal01@gmail.com" xr:uid="{DEB66F82-CA7E-4A73-BED0-07400EFCA8D0}"/>
    <hyperlink ref="CE18" r:id="rId25" display="vivagarwal01@gmail.com" xr:uid="{97B46675-3ACD-4B67-AE28-629BF34D00E7}"/>
    <hyperlink ref="CE19" r:id="rId26" display="vivagarwal01@gmail.com" xr:uid="{79FF1B54-198F-41F7-8CC7-94387D34FF31}"/>
    <hyperlink ref="CE21" r:id="rId27" display="vivagarwal01@gmail.com" xr:uid="{7847ECA6-767D-4F34-8516-45B7DA6F11FD}"/>
    <hyperlink ref="CE23" r:id="rId28" display="vivagarwal01@gmail.com" xr:uid="{42BFF2F7-2A67-4905-BEED-7810C2F1D5CC}"/>
    <hyperlink ref="CE26" r:id="rId29" display="vivagarwal01@gmail.com" xr:uid="{BF59AFBB-135D-458A-91E8-28BA6A21F2A0}"/>
    <hyperlink ref="CE27" r:id="rId30" display="vivagarwal01@gmail.com" xr:uid="{186AE728-79F0-4976-9F3F-F95D1FA2F45A}"/>
    <hyperlink ref="CE28" r:id="rId31" display="vivagarwal01@gmail.com" xr:uid="{9A0146F8-FFFC-459C-AFDB-32B0D142DB92}"/>
    <hyperlink ref="CE29" r:id="rId32" display="vivagarwal01@gmail.com" xr:uid="{3EDAC1CA-815E-4AFF-8BF9-0C2AE8E8A669}"/>
    <hyperlink ref="CE30" r:id="rId33" display="vivagarwal01@gmail.com" xr:uid="{2FE8A82E-7B2A-44CE-951B-5E8F8C8EC9C1}"/>
    <hyperlink ref="CE31" r:id="rId34" display="vivagarwal01@gmail.com" xr:uid="{DC8BCC7A-87E5-4819-97A2-8FA5C60A9387}"/>
    <hyperlink ref="CE33" r:id="rId35" display="vivagarwal01@gmail.com" xr:uid="{CDE1CBC3-E983-4B47-9864-B8A20C2D1515}"/>
    <hyperlink ref="CE35" r:id="rId36" display="vivagarwal01@gmail.com" xr:uid="{68067E8A-33C3-4249-8A39-EE16BA71295F}"/>
    <hyperlink ref="CE36" r:id="rId37" display="vivagarwal01@gmail.com" xr:uid="{F3F6D5EC-0D10-4048-9CBA-AA22FE3454E5}"/>
    <hyperlink ref="CE37" r:id="rId38" display="vivagarwal01@gmail.com" xr:uid="{921D81B5-4709-41B0-9D4D-0D14B8250309}"/>
    <hyperlink ref="CE38" r:id="rId39" display="vivagarwal01@gmail.com" xr:uid="{4C566F9A-CC2C-4EDF-B9FC-3FEAB78C3501}"/>
    <hyperlink ref="CJ17" r:id="rId40" display="vivagarwal01@gmail.com" xr:uid="{6B38CE78-4610-4158-AB6F-16AAE319E3CB}"/>
    <hyperlink ref="CJ18" r:id="rId41" display="vivagarwal01@gmail.com" xr:uid="{2A3F059A-4BA0-40EF-BBCF-6E8D02400F41}"/>
    <hyperlink ref="CJ19" r:id="rId42" display="vivagarwal01@gmail.com" xr:uid="{006F9C28-1AFA-4464-BBCE-33D1F55AC8E6}"/>
    <hyperlink ref="CJ21" r:id="rId43" display="vivagarwal01@gmail.com" xr:uid="{2A9F0CD0-AF30-4B66-976C-B96524CE3710}"/>
    <hyperlink ref="CJ23" r:id="rId44" display="vivagarwal01@gmail.com" xr:uid="{9C852334-313A-4CBB-A542-BCFBB5536462}"/>
    <hyperlink ref="CJ26" r:id="rId45" display="vivagarwal01@gmail.com" xr:uid="{D2641169-41B9-4F0B-9025-616D1A1580E9}"/>
    <hyperlink ref="CJ27" r:id="rId46" display="vivagarwal01@gmail.com" xr:uid="{4D3EE3E0-8264-46B6-8596-069AB168C82A}"/>
    <hyperlink ref="CJ28" r:id="rId47" display="vivagarwal01@gmail.com" xr:uid="{96F52CC6-3713-46BE-B051-9993A9627A90}"/>
    <hyperlink ref="CJ29" r:id="rId48" display="vivagarwal01@gmail.com" xr:uid="{13CA8956-611C-4188-BA67-F805B1AA6F98}"/>
    <hyperlink ref="CJ30" r:id="rId49" display="vivagarwal01@gmail.com" xr:uid="{533BF611-0B1E-4A5B-A821-6556B685AB96}"/>
    <hyperlink ref="CJ31" r:id="rId50" display="vivagarwal01@gmail.com" xr:uid="{6FD0D571-2668-41CC-8F24-CCD30EE98D79}"/>
    <hyperlink ref="CJ33" r:id="rId51" display="vivagarwal01@gmail.com" xr:uid="{3DD44A40-7988-44C6-8024-904716D39F92}"/>
    <hyperlink ref="CJ35" r:id="rId52" display="vivagarwal01@gmail.com" xr:uid="{364D096E-5F27-423D-96F8-B39D0B198C61}"/>
    <hyperlink ref="CJ36" r:id="rId53" display="vivagarwal01@gmail.com" xr:uid="{791E5850-5333-4ED2-9561-47C546D92E7A}"/>
    <hyperlink ref="CJ37" r:id="rId54" display="vivagarwal01@gmail.com" xr:uid="{8D3FC029-E13B-47F6-800E-C22E8D52A755}"/>
    <hyperlink ref="CJ38" r:id="rId55" display="vivagarwal01@gmail.com" xr:uid="{DB1540D0-7B5C-4692-9B28-B5FC931C0621}"/>
    <hyperlink ref="CO17" r:id="rId56" display="vivagarwal01@gmail.com" xr:uid="{6906D76C-9BDA-4846-A7C6-6271DBB48659}"/>
    <hyperlink ref="CO18" r:id="rId57" display="vivagarwal01@gmail.com" xr:uid="{6FF3F6A9-A4E9-430A-9830-D18577D9A0A5}"/>
    <hyperlink ref="CO19" r:id="rId58" display="vivagarwal01@gmail.com" xr:uid="{4BFC00F9-1198-47A8-98AB-E6BB16469716}"/>
    <hyperlink ref="CO21" r:id="rId59" display="vivagarwal01@gmail.com" xr:uid="{0FFCFE72-CA0E-4BBC-9E7B-426EDE06336A}"/>
    <hyperlink ref="CO23" r:id="rId60" display="vivagarwal01@gmail.com" xr:uid="{49AB2147-45A8-4493-AD89-6488104D4CB1}"/>
    <hyperlink ref="CO26" r:id="rId61" display="vivagarwal01@gmail.com" xr:uid="{555AC2BD-B4BD-4E14-ACE2-3C159ADF73C0}"/>
    <hyperlink ref="CO27" r:id="rId62" display="vivagarwal01@gmail.com" xr:uid="{E318CE91-E48B-4070-91E8-95E52093BCEB}"/>
    <hyperlink ref="CO28" r:id="rId63" display="vivagarwal01@gmail.com" xr:uid="{88A14569-C60B-452F-A14C-E75041F47A76}"/>
    <hyperlink ref="CO29" r:id="rId64" display="vivagarwal01@gmail.com" xr:uid="{880E6014-A1EA-4310-B36D-CC2716C47222}"/>
    <hyperlink ref="CO30" r:id="rId65" display="vivagarwal01@gmail.com" xr:uid="{12CBBD56-6E0D-4787-8A10-B386E3690254}"/>
    <hyperlink ref="CO31" r:id="rId66" display="vivagarwal01@gmail.com" xr:uid="{2188C61A-2001-4EEE-AC05-7AB0ED5899D2}"/>
    <hyperlink ref="CO32" r:id="rId67" display="vivagarwal01@gmail.com" xr:uid="{D12DA1AA-9403-46CB-86D2-30D6340D7FA2}"/>
    <hyperlink ref="CO33" r:id="rId68" display="vivagarwal01@gmail.com" xr:uid="{34F65D46-CB60-474E-9E88-D2DA546D367F}"/>
    <hyperlink ref="CO35" r:id="rId69" display="vivagarwal01@gmail.com" xr:uid="{4894CDCE-16FA-4DA1-BED1-752040785BFA}"/>
    <hyperlink ref="CO36" r:id="rId70" display="vivagarwal01@gmail.com" xr:uid="{BDA49FA4-B2E9-4FA6-945C-0458CF17FC93}"/>
    <hyperlink ref="CO37" r:id="rId71" display="vivagarwal01@gmail.com" xr:uid="{5F645854-70DA-48E7-B498-FF44D2B4D7BF}"/>
    <hyperlink ref="CO38" r:id="rId72" display="vivagarwal01@gmail.com" xr:uid="{4DBC11DF-780C-4405-B9AA-A1335310DE79}"/>
    <hyperlink ref="CT17" r:id="rId73" display="vivagarwal01@gmail.com" xr:uid="{068807B9-C0D6-41D5-8732-71CF2AF62230}"/>
    <hyperlink ref="CT18" r:id="rId74" display="vivagarwal01@gmail.com" xr:uid="{59AF5A29-42CF-4AB3-B13B-6A4A87C54C72}"/>
    <hyperlink ref="CT19" r:id="rId75" display="vivagarwal01@gmail.com" xr:uid="{59DE3A25-42BB-459F-A455-6425CA8C2543}"/>
    <hyperlink ref="CT21" r:id="rId76" display="vivagarwal01@gmail.com" xr:uid="{02640E11-8D02-4134-ABA8-700D97E88BE7}"/>
    <hyperlink ref="CT23" r:id="rId77" display="vivagarwal01@gmail.com" xr:uid="{261B0307-AE82-457E-BD21-CD8570B15A20}"/>
    <hyperlink ref="CT26" r:id="rId78" display="vivagarwal01@gmail.com" xr:uid="{A5955BAE-A227-48CA-A8BF-235DD936C83C}"/>
    <hyperlink ref="CT27" r:id="rId79" display="vivagarwal01@gmail.com" xr:uid="{8232E284-7C61-4DD6-AB3A-D207B2375849}"/>
    <hyperlink ref="CT28" r:id="rId80" display="vivagarwal01@gmail.com" xr:uid="{B61E59D6-52BE-41CC-8F37-14B634360405}"/>
    <hyperlink ref="CT29" r:id="rId81" display="vivagarwal01@gmail.com" xr:uid="{9BBF6DC9-0C84-4EBD-B86B-503A1B3A7868}"/>
    <hyperlink ref="CT30" r:id="rId82" display="vivagarwal01@gmail.com" xr:uid="{67A335DA-671C-4443-A559-6F3639677DE6}"/>
    <hyperlink ref="CT31" r:id="rId83" display="vivagarwal01@gmail.com" xr:uid="{E09C6672-EF92-4C36-A9A1-597BE7C4D9D5}"/>
    <hyperlink ref="CT32" r:id="rId84" display="vivagarwal01@gmail.com" xr:uid="{AEF74ED4-FF61-413D-8E71-E34B03AFE872}"/>
    <hyperlink ref="CT33" r:id="rId85" display="vivagarwal01@gmail.com" xr:uid="{83DCCD78-3394-43AC-AA61-E903DDF5CC0B}"/>
    <hyperlink ref="CT35" r:id="rId86" display="vivagarwal01@gmail.com" xr:uid="{A6E984F4-9C8C-41AE-B2DE-0A8B68BC8742}"/>
    <hyperlink ref="CT36" r:id="rId87" display="vivagarwal01@gmail.com" xr:uid="{82B83BD1-3BD6-47ED-8D84-A449FB7C983E}"/>
    <hyperlink ref="CT37" r:id="rId88" display="vivagarwal01@gmail.com" xr:uid="{8194E04D-EA55-4774-BE9B-D255132E1F68}"/>
    <hyperlink ref="CT38" r:id="rId89" display="vivagarwal01@gmail.com" xr:uid="{48932CA7-9B5C-40B3-BEDD-C1C74689651C}"/>
    <hyperlink ref="CY17" r:id="rId90" display="vivagarwal01@gmail.com" xr:uid="{77ED4845-3B8F-4BE4-B895-203B621651EC}"/>
    <hyperlink ref="CY18" r:id="rId91" display="vivagarwal01@gmail.com" xr:uid="{2B776CB4-BF88-4ADB-AC96-6384ED401D19}"/>
    <hyperlink ref="CY19" r:id="rId92" display="vivagarwal01@gmail.com" xr:uid="{3A3D2333-64EE-4943-8B97-3A039C277ACE}"/>
    <hyperlink ref="CY21" r:id="rId93" display="vivagarwal01@gmail.com" xr:uid="{AC54C2C3-0E7F-4091-A9C3-BC2A7431534A}"/>
    <hyperlink ref="CY23" r:id="rId94" display="vivagarwal01@gmail.com" xr:uid="{82055395-0CD1-4D3C-9119-D5C66B41D8BE}"/>
    <hyperlink ref="CY26" r:id="rId95" display="vivagarwal01@gmail.com" xr:uid="{8E1E15D1-7C01-49D9-B10F-17BE089CDF00}"/>
    <hyperlink ref="CY27" r:id="rId96" display="vivagarwal01@gmail.com" xr:uid="{C7363529-8547-48F2-A8C0-D795AD6F73C0}"/>
    <hyperlink ref="CY28" r:id="rId97" display="vivagarwal01@gmail.com" xr:uid="{F3D55533-5AEB-4DAE-96AC-9FB03D0F91F4}"/>
    <hyperlink ref="CY29" r:id="rId98" display="vivagarwal01@gmail.com" xr:uid="{8A28177B-E760-4440-914B-DDC3C8E55935}"/>
    <hyperlink ref="CY30" r:id="rId99" display="vivagarwal01@gmail.com" xr:uid="{5991AA82-A664-4E42-9904-A02E6CA96FD1}"/>
    <hyperlink ref="CY31" r:id="rId100" display="vivagarwal01@gmail.com" xr:uid="{F04B3B28-AEA5-4A59-9152-62EE391652C5}"/>
    <hyperlink ref="CY32" r:id="rId101" display="vivagarwal01@gmail.com" xr:uid="{898F7BD1-01B1-434D-9901-BA4F874DE3D9}"/>
    <hyperlink ref="CY33" r:id="rId102" display="vivagarwal01@gmail.com" xr:uid="{3B5AC6E6-C569-4F46-93D2-A5000404EFFC}"/>
    <hyperlink ref="CY35" r:id="rId103" display="vivagarwal01@gmail.com" xr:uid="{171DC47C-3F76-4CFC-8074-0C9FF8B7481E}"/>
    <hyperlink ref="CY36" r:id="rId104" display="vivagarwal01@gmail.com" xr:uid="{680BCDF3-77BF-49EB-85D4-64F409B813E4}"/>
    <hyperlink ref="CY37" r:id="rId105" display="vivagarwal01@gmail.com" xr:uid="{448ED6CC-01E6-471F-B3F5-2413369001DC}"/>
    <hyperlink ref="CY38" r:id="rId106" display="vivagarwal01@gmail.com" xr:uid="{E55DEEB6-DD78-4AA4-9244-55CB2E8FB57F}"/>
    <hyperlink ref="M4" r:id="rId107" xr:uid="{4B01B146-BAA4-475E-B784-E4BB49CA39DD}"/>
    <hyperlink ref="H4" r:id="rId108" display="mailto:gandhiassociates_dk@yahoo.com" xr:uid="{D410E99C-2AC6-43F0-AD4C-7CBD311CE9C4}"/>
    <hyperlink ref="R4" r:id="rId109" xr:uid="{18354902-D058-4B4B-8D96-BBC4DD371E0F}"/>
    <hyperlink ref="W4" r:id="rId110" xr:uid="{C60A08B6-3CF8-417C-9011-846F6983DEF8}"/>
    <hyperlink ref="AB4" r:id="rId111" xr:uid="{356D9BDA-7530-4467-9C9D-5160DCA077F0}"/>
    <hyperlink ref="AG4" r:id="rId112" xr:uid="{74339234-DEF3-4A79-AC88-64A996A31556}"/>
    <hyperlink ref="AL4" r:id="rId113" xr:uid="{5060BF05-51B7-42E0-864D-D9CCF57AE700}"/>
    <hyperlink ref="AQ4" r:id="rId114" xr:uid="{1A801194-034E-4177-A5AB-9A1F232D5A79}"/>
    <hyperlink ref="BA4" r:id="rId115" xr:uid="{71D701EA-A35A-43B7-9995-DE9463A98A1F}"/>
    <hyperlink ref="BF4" r:id="rId116" xr:uid="{EEB838D0-A85B-4282-8B4D-7F6D396593CD}"/>
    <hyperlink ref="BK4" r:id="rId117" xr:uid="{601B2F18-164C-4964-95EA-0416F616C48A}"/>
    <hyperlink ref="BP4" r:id="rId118" xr:uid="{A805C2C7-94B3-4AA1-9783-E8CB83249BAE}"/>
    <hyperlink ref="BU4" r:id="rId119" xr:uid="{25927703-D438-4FC1-8E11-22773E82F494}"/>
    <hyperlink ref="BZ4" r:id="rId120" xr:uid="{CDABDD80-8D32-4AB7-A8F8-F6DBE4CB9ABC}"/>
    <hyperlink ref="AV4" r:id="rId121" xr:uid="{DB31109E-277E-4C09-969D-6C40A85C6A93}"/>
    <hyperlink ref="M12" r:id="rId122" xr:uid="{BA6AE7C0-3E8E-438A-BFFE-52ABD1A1D468}"/>
    <hyperlink ref="H20" r:id="rId123" display="mailto:mukuladv@hotmail.com" xr:uid="{86E6445A-973A-48BF-A33C-F1A17E402C97}"/>
    <hyperlink ref="W20" r:id="rId124" display="mailto:rajbhawan@yahoo.com" xr:uid="{CB890A1F-FBEE-4CD8-B695-1D12C60AB31C}"/>
    <hyperlink ref="BP20" r:id="rId125" xr:uid="{3F2EE9F0-2C6F-4655-ADE5-33A9BD7B54D0}"/>
    <hyperlink ref="CJ24" r:id="rId126" xr:uid="{858A042E-55F7-47A5-B762-54D0D0BC2016}"/>
    <hyperlink ref="AL25" r:id="rId127" xr:uid="{A2E0937D-CDEA-4783-8C11-51676354D3C8}"/>
    <hyperlink ref="H29" r:id="rId128" display="mailto:nikita.badheka@gmail.com" xr:uid="{BD72C22B-E69A-4A57-85D6-A629F788C589}"/>
    <hyperlink ref="BU29" r:id="rId129" display="mailto:info@kewalramani.in" xr:uid="{CCAF9FAF-A7FA-4674-AF11-F73420BF9883}"/>
    <hyperlink ref="H10" r:id="rId130" xr:uid="{A1847108-0DAD-4F09-AFFD-00AA3AA1A67F}"/>
    <hyperlink ref="M10" r:id="rId131" xr:uid="{316D15CB-9E87-4EA4-BE9F-D91B823EDD89}"/>
    <hyperlink ref="R10" r:id="rId132" xr:uid="{D2ED77B0-AEAC-4E91-9C88-C3BA1D6180B5}"/>
    <hyperlink ref="W10" r:id="rId133" xr:uid="{E18D7CDF-DBE1-4D14-926D-DF6293DD33F6}"/>
    <hyperlink ref="AB10" r:id="rId134" xr:uid="{389188F1-6484-4017-8716-692242EC13B9}"/>
    <hyperlink ref="AG10" r:id="rId135" display="mailto:cbtc@mtnl.net.in" xr:uid="{C8D66157-4570-4477-B576-235957538F1F}"/>
    <hyperlink ref="AL10" r:id="rId136" xr:uid="{7B8AE618-3930-4C0E-8970-441066B00E61}"/>
    <hyperlink ref="AV10" r:id="rId137" xr:uid="{485AE4AA-2437-479A-BDC9-80BB2AE9E8AE}"/>
    <hyperlink ref="BA10" r:id="rId138" xr:uid="{7F600A97-DCBA-4DBA-9E6D-04DAC3B639F5}"/>
    <hyperlink ref="H11" r:id="rId139" xr:uid="{72634017-9683-4243-898D-4D621CD5A90A}"/>
    <hyperlink ref="M11" r:id="rId140" display="jadhavneelam10@gmail.com" xr:uid="{82F91670-EEB5-4330-A19C-249A6C0C0261}"/>
    <hyperlink ref="R11" r:id="rId141" xr:uid="{D807973F-EAAF-4267-9E8A-11125FDB0308}"/>
    <hyperlink ref="W11" r:id="rId142" xr:uid="{C4958DFD-1B88-4B4F-8FAE-8B000549EF93}"/>
    <hyperlink ref="AB11" r:id="rId143" xr:uid="{0411BD80-8DAA-4DA4-BB32-71EF37DDD37B}"/>
    <hyperlink ref="AG11" r:id="rId144" xr:uid="{DD21F4CD-CC52-48FE-9E6C-B8244538E44C}"/>
    <hyperlink ref="AL11" r:id="rId145" display="gandhiassociates_dk@yahoo.com" xr:uid="{DC0DCAD0-9B24-4694-8CA5-20F6498655F2}"/>
    <hyperlink ref="AQ11" r:id="rId146" xr:uid="{0763DE93-D9A3-43AD-BCD3-7F4114C3AA18}"/>
    <hyperlink ref="BA11" r:id="rId147" xr:uid="{B1E3C71F-5714-42F0-A42C-CA92F0C8DF5C}"/>
    <hyperlink ref="H12" r:id="rId148" xr:uid="{A3C67667-4269-4617-9E9A-4C81B656DD25}"/>
    <hyperlink ref="R12" r:id="rId149" xr:uid="{3FF61211-4057-4DF7-BF4D-328C3BE225DC}"/>
    <hyperlink ref="W12" r:id="rId150" xr:uid="{CD0E231A-3846-464B-A9DF-4BB0F788354F}"/>
    <hyperlink ref="AB12" r:id="rId151" xr:uid="{3A61BB5C-FBA8-4160-9999-C227D23D15D5}"/>
    <hyperlink ref="AG12" r:id="rId152" display="gandhiassociates_dk@yahoo.com" xr:uid="{9A36D28F-7CD7-45E9-9C10-CE2771D1DD8D}"/>
    <hyperlink ref="AQ12" r:id="rId153" xr:uid="{CEC9EB0A-B617-4D0E-8890-75A6D5D0347D}"/>
    <hyperlink ref="H13" r:id="rId154" xr:uid="{DA3A2858-433B-4B4C-8CF9-94A87328B465}"/>
    <hyperlink ref="M13" r:id="rId155" display="drashoksaraf@gmail.com" xr:uid="{667AC838-A55F-4938-9E01-049DEA2E1EA3}"/>
    <hyperlink ref="W13" r:id="rId156" xr:uid="{11789F4C-2495-4B21-A8BE-69B9212F3376}"/>
    <hyperlink ref="AB13" r:id="rId157" xr:uid="{7EC051C8-9DA0-45EA-BDCC-0F71F73BA006}"/>
    <hyperlink ref="AG13" r:id="rId158" xr:uid="{A6036862-AFE5-4A4D-95D2-E00514FFA32D}"/>
    <hyperlink ref="AL13" r:id="rId159" display="styagi1234@yahoo.com" xr:uid="{B24BEE3E-EC05-4509-B0C2-DC7AAFE1BAE0}"/>
    <hyperlink ref="AQ13" r:id="rId160" xr:uid="{4DC74295-8998-41B5-B05D-72FE7E148B92}"/>
    <hyperlink ref="AV13" r:id="rId161" display="gandhiassociates_dk@yahoo.com" xr:uid="{4EEC502D-6E2C-4781-92ED-F4E6C3FF356F}"/>
    <hyperlink ref="BA13" r:id="rId162" xr:uid="{C5991BF2-7EA5-41CF-9543-4F59B6895D80}"/>
    <hyperlink ref="BK13" r:id="rId163" xr:uid="{3A767BBE-9B64-40EE-91A4-A296DFFA1551}"/>
    <hyperlink ref="H14" r:id="rId164" display="drashoksaraf@gmail.com" xr:uid="{A8A525CC-0268-4898-9DD4-85050A8E8CF0}"/>
    <hyperlink ref="R14" r:id="rId165" xr:uid="{F74E2E12-D3B6-4B6D-A04C-9ED0CBDDCC3B}"/>
    <hyperlink ref="W14" r:id="rId166" xr:uid="{E2746A01-1C49-4B36-972C-1B03E892A67C}"/>
    <hyperlink ref="AB14" r:id="rId167" xr:uid="{175F30E0-507F-49FA-85B6-F8F60F63C9C7}"/>
    <hyperlink ref="AG14" r:id="rId168" xr:uid="{AF103A68-E76A-474E-9B90-9D189D422A31}"/>
    <hyperlink ref="AL14" r:id="rId169" xr:uid="{D6E667AD-2CCC-49F8-9D18-C0B17CD4D17B}"/>
    <hyperlink ref="AQ14" r:id="rId170" display="gandhiassociates_dk@yahoo.com" xr:uid="{E64B70BA-E25C-4690-AD47-A3CFFA2447E3}"/>
    <hyperlink ref="AV14" r:id="rId171" xr:uid="{27E49244-23F4-48B5-BFD2-6E825911C662}"/>
    <hyperlink ref="H15" r:id="rId172" display="drashoksaraf@gmail.com" xr:uid="{A557D84B-0ED6-4D9A-80CB-192ADBED4A43}"/>
    <hyperlink ref="M15" r:id="rId173" xr:uid="{5CB70B36-BC8C-43CB-BC4F-41C6DFE591B4}"/>
    <hyperlink ref="R15" r:id="rId174" xr:uid="{5D489DE8-5BA5-4EBA-B0EE-3DE1D2041F42}"/>
    <hyperlink ref="AB15" r:id="rId175" xr:uid="{77774C1B-A70A-4C98-B6EC-BF0D8733ED56}"/>
    <hyperlink ref="AG15" r:id="rId176" display="gandhiassociates_dk@yahoo.com" xr:uid="{4DBA481F-35CD-45D2-BE1A-2665B158F4F6}"/>
    <hyperlink ref="H16" r:id="rId177" xr:uid="{6F1C53EE-4CB7-4FCF-8C54-9A27707AFE72}"/>
    <hyperlink ref="M16" r:id="rId178" xr:uid="{2824DD76-8799-46D9-8D5A-9AA55B45568F}"/>
    <hyperlink ref="R16" r:id="rId179" xr:uid="{4353BE3A-3D80-48D9-8C72-EADB10BF9557}"/>
    <hyperlink ref="W16" r:id="rId180" xr:uid="{2CF8D50B-0C93-42FF-A907-396342C07EC8}"/>
    <hyperlink ref="AB16" r:id="rId181" xr:uid="{53B404DC-A18A-4B45-A659-34922F5CE425}"/>
    <hyperlink ref="AG16" r:id="rId182" xr:uid="{8E689DA3-8F9F-4650-B587-87762A3D4CCA}"/>
    <hyperlink ref="AL16" r:id="rId183" xr:uid="{A8610CB5-24E6-4028-90DF-A13034DDC2CE}"/>
    <hyperlink ref="AQ16" r:id="rId184" xr:uid="{8654319F-AC25-469C-94BC-94F39EFEEAAB}"/>
    <hyperlink ref="AV16" r:id="rId185" xr:uid="{9167DAA6-CBA0-46D2-BF47-D511309B1AD2}"/>
    <hyperlink ref="BA16" r:id="rId186" xr:uid="{9F2F26E8-04D8-4E40-9F30-3675A11CABD5}"/>
    <hyperlink ref="BK16" r:id="rId187" xr:uid="{B88343F4-4136-4DF5-876C-9DC1A7A0D186}"/>
    <hyperlink ref="BP16" r:id="rId188" xr:uid="{6649744B-3C1D-42BB-8304-EA7BD37D040A}"/>
    <hyperlink ref="BU16" r:id="rId189" xr:uid="{44429E30-2826-487A-8453-09C84DDF22DE}"/>
    <hyperlink ref="BZ16" r:id="rId190" xr:uid="{D55594CB-C96F-4070-9869-271F865D44AE}"/>
    <hyperlink ref="CE16" r:id="rId191" xr:uid="{28CFB894-B14D-44B6-BC88-8094B2BDF4F3}"/>
    <hyperlink ref="CJ16" r:id="rId192" xr:uid="{2EA67251-D462-482F-8108-30D4FF315516}"/>
    <hyperlink ref="CO16" r:id="rId193" xr:uid="{5779299C-751F-4908-B8E1-60C29FA8E233}"/>
    <hyperlink ref="CT16" r:id="rId194" xr:uid="{6C0CD0D1-EFE0-458B-ACA1-0AA39FFC67FB}"/>
    <hyperlink ref="CY16" r:id="rId195" xr:uid="{8FEE7473-09FF-42B6-A001-CE3B15A60B23}"/>
    <hyperlink ref="H17" r:id="rId196" xr:uid="{CBED5D85-82B4-46E8-AC2F-D23D78EC8601}"/>
    <hyperlink ref="M17" r:id="rId197" xr:uid="{4034B381-073A-45BB-8129-2D9099CF2922}"/>
    <hyperlink ref="AB17" r:id="rId198" xr:uid="{28AE6CA0-4A50-4825-B060-0E38E5659FBE}"/>
    <hyperlink ref="AL17" r:id="rId199" xr:uid="{266F9A64-D8D1-40EC-9A3C-D6BB59A3D019}"/>
    <hyperlink ref="AV17" r:id="rId200" xr:uid="{5FE588AF-03AC-47DC-82B1-F4DD01C82C7A}"/>
    <hyperlink ref="BA17" r:id="rId201" xr:uid="{D22FDEBB-6390-40D6-A898-C5394B2F473C}"/>
    <hyperlink ref="BK17" r:id="rId202" xr:uid="{7AA10729-58D3-432F-B2E4-E3D3AAD2221F}"/>
    <hyperlink ref="BP17" r:id="rId203" display="gandhiassociates_dk@yahoo.com" xr:uid="{EC0AEA38-AD23-4301-83C6-56A17D7E5637}"/>
    <hyperlink ref="BU17" r:id="rId204" xr:uid="{244063D5-B432-4011-8B6F-69E5B0F88142}"/>
    <hyperlink ref="CE17" r:id="rId205" xr:uid="{0D857732-77DB-45AC-B44E-FE8FE44B564E}"/>
    <hyperlink ref="H18" r:id="rId206" xr:uid="{51831459-5157-483B-9F0A-7882BA1487C1}"/>
    <hyperlink ref="M18" r:id="rId207" display="mailto:ratangoyal1@gmail.com" xr:uid="{6985C1F4-6573-40D1-8EF4-26260AE249B0}"/>
    <hyperlink ref="W18" r:id="rId208" xr:uid="{6A8CDC99-5657-4D85-A9DC-360124A4F97C}"/>
    <hyperlink ref="AB18" r:id="rId209" xr:uid="{E1B2DDCE-64D5-493B-91C7-90F1DF420737}"/>
    <hyperlink ref="AG18" r:id="rId210" xr:uid="{95A5A7B1-70D0-4BD1-BCE7-EB7D69950731}"/>
    <hyperlink ref="AL18" r:id="rId211" display="mailto:gandhiassociates_dk@yahoo.com" xr:uid="{D225BECF-ED2A-4A66-90B5-B503A6D4A474}"/>
    <hyperlink ref="AQ18" r:id="rId212" display="mailto:pankajghiyajaipur@gmail.com" xr:uid="{A11EA9BF-4E7A-470C-99BA-10E71FA31FB4}"/>
    <hyperlink ref="BA18" r:id="rId213" xr:uid="{724B79B1-E520-499A-A56B-5D882AA2A217}"/>
    <hyperlink ref="H19" r:id="rId214" display="drashoksaraf@gmail.com" xr:uid="{7D406478-9CEB-4D9D-B4B4-820128AD612B}"/>
    <hyperlink ref="M19" r:id="rId215" display="mailto:kckaushik@gmail.com" xr:uid="{60E72A4C-2193-456B-B55E-3546B87AB4D7}"/>
    <hyperlink ref="W19" r:id="rId216" xr:uid="{01507D0E-C1B6-46E7-8593-9401DAD6A8DC}"/>
    <hyperlink ref="AB19" r:id="rId217" xr:uid="{E9D7F46F-08B1-4898-A477-75F978F1BFBE}"/>
    <hyperlink ref="AG19" r:id="rId218" xr:uid="{81787A5C-5E89-4780-84AA-4AF02BD538A3}"/>
    <hyperlink ref="AL19" r:id="rId219" display="mailto:gandhiassociates_dk@yahoo.com" xr:uid="{29624639-9EFC-4711-ABB9-A5DB8DBB5A24}"/>
    <hyperlink ref="AQ19" r:id="rId220" display="mailto:pankajghiyajaipur@gmail.com" xr:uid="{2634A366-16DA-44CD-8759-C611968F8AF0}"/>
    <hyperlink ref="BA19" r:id="rId221" xr:uid="{9984A9F5-F4DD-4232-9E84-77A17F2D2AA0}"/>
    <hyperlink ref="R20" r:id="rId222" xr:uid="{838D6DEA-C7D4-4EF7-B471-E9B1117B7E84}"/>
    <hyperlink ref="AB20" r:id="rId223" display="drashoksaraf@gmail.com" xr:uid="{BF54D02F-F879-4DE3-B54F-897FE5B3BB09}"/>
    <hyperlink ref="AL20" r:id="rId224" xr:uid="{7D386C2E-E59B-408A-8929-343ABB37B964}"/>
    <hyperlink ref="AQ20" r:id="rId225" xr:uid="{7BC1AC3F-C729-4054-8D47-F4E9192DC564}"/>
    <hyperlink ref="AV20" r:id="rId226" xr:uid="{04F8DED4-9859-4B34-AB93-B8E0D14D1489}"/>
    <hyperlink ref="BK20" r:id="rId227" xr:uid="{23F7A163-48E7-4F91-84F5-F46AECF2EA44}"/>
    <hyperlink ref="BU20" r:id="rId228" xr:uid="{9E189108-77D2-4EEB-83FB-6E99DCFDB62B}"/>
    <hyperlink ref="BZ20" r:id="rId229" xr:uid="{32447ADA-A433-4A10-8354-D49492ECA339}"/>
    <hyperlink ref="CE20" r:id="rId230" xr:uid="{2DE610C0-87E3-49E1-93E2-56BB1DBC1886}"/>
    <hyperlink ref="CJ20" r:id="rId231" xr:uid="{A5F7A4F2-EA77-4416-8C55-EDE853743383}"/>
    <hyperlink ref="CT20" r:id="rId232" xr:uid="{8C637269-9945-4196-B4B3-224E7CEFF066}"/>
    <hyperlink ref="CY20" r:id="rId233" xr:uid="{44AD496C-53D7-4148-9BB9-553EE2B37D1A}"/>
    <hyperlink ref="H21" r:id="rId234" xr:uid="{8438FEF2-33D8-4BD8-8F2D-F8D9D2980F50}"/>
    <hyperlink ref="R21" r:id="rId235" xr:uid="{466E30E7-4BFA-44F7-BDBF-8F951601B470}"/>
    <hyperlink ref="AG21" r:id="rId236" xr:uid="{CEA01561-4AB4-48CD-871C-0B580CC732AA}"/>
    <hyperlink ref="AL21" r:id="rId237" xr:uid="{0BA6CD87-D1AB-44A1-BEA4-0D1B60E35BA1}"/>
    <hyperlink ref="AQ21" r:id="rId238" xr:uid="{79FC3B91-40C1-4C86-92F5-D793197CCD9A}"/>
    <hyperlink ref="AV21" r:id="rId239" xr:uid="{D2444D49-A35D-4903-AF08-3A4B585F8709}"/>
    <hyperlink ref="BA21" r:id="rId240" xr:uid="{7EE01A27-ABF8-41B7-A7D8-BC851D3689D6}"/>
    <hyperlink ref="BF21" r:id="rId241" xr:uid="{38D18C40-EBEE-406D-99E0-38654A58554F}"/>
    <hyperlink ref="BK21" r:id="rId242" display="mailto:gandhiassociates_dk@yahoo.com" xr:uid="{DD734055-A90B-4CED-9336-F4B1DDDC8554}"/>
    <hyperlink ref="BP21" r:id="rId243" display="mailto:pankajghiyajaipur@gmail.com" xr:uid="{1F355C41-34F5-4219-9898-78632AE5BB43}"/>
    <hyperlink ref="BZ21" r:id="rId244" xr:uid="{484AE3E6-6823-475E-8B7A-0A1ED18684AF}"/>
    <hyperlink ref="H22" r:id="rId245" display="mailto:pankajghiyajaipur@gmail.com" xr:uid="{D15D4873-861A-4B22-ABB3-BBA60C292BF2}"/>
    <hyperlink ref="M22" r:id="rId246" xr:uid="{5DF94B21-BB1F-4AF7-8D9D-1EA2B19D8384}"/>
    <hyperlink ref="W22" r:id="rId247" xr:uid="{C6641B51-0E00-4439-98DB-901FF2566F57}"/>
    <hyperlink ref="AG22" r:id="rId248" xr:uid="{93E9BAC0-1511-4BE2-BA63-62DADC1960EC}"/>
    <hyperlink ref="AL22" r:id="rId249" xr:uid="{6EABB702-7F81-4C45-9576-8002B8D8B5AF}"/>
    <hyperlink ref="AQ22" r:id="rId250" xr:uid="{68394BF0-DDB5-47E4-862C-53EA4094F1BA}"/>
    <hyperlink ref="AV22" r:id="rId251" xr:uid="{6566FF1D-EBB4-4013-A38E-D95BC564140A}"/>
    <hyperlink ref="BA22" r:id="rId252" display="mailto:gandhiassociates_dk@yahoo.com" xr:uid="{9E0E4423-D3E6-4738-B7C1-4B62A834080E}"/>
    <hyperlink ref="BK22" r:id="rId253" xr:uid="{072AEE25-BF98-4FA1-BDEE-C615A11B5CF0}"/>
    <hyperlink ref="H23" r:id="rId254" xr:uid="{8B586F4F-186D-469B-B0F2-8B77A5AF2049}"/>
    <hyperlink ref="M23" r:id="rId255" display="mailto:santjai@rediffmail.com" xr:uid="{FC11E81F-B52C-4CB7-A1B3-F0A367DA9FFD}"/>
    <hyperlink ref="W23" r:id="rId256" xr:uid="{BD77DE69-ED3A-4591-9DA8-078F81D9A62D}"/>
    <hyperlink ref="AB23" r:id="rId257" xr:uid="{2A54A47A-6718-42AF-B701-96D5070F0871}"/>
    <hyperlink ref="AG23" r:id="rId258" xr:uid="{644BCCBD-3412-4FF3-A57C-B3D33BBCBC42}"/>
    <hyperlink ref="AL23" r:id="rId259" xr:uid="{AFA03C4E-FC52-44B2-8C88-0774497FEB85}"/>
    <hyperlink ref="AQ23" r:id="rId260" xr:uid="{B0E55C7F-2F9B-4C1D-B458-DD31AD075037}"/>
    <hyperlink ref="AV23" r:id="rId261" xr:uid="{ED85603C-0F51-4E83-83FD-935466CEEBEB}"/>
    <hyperlink ref="BA23" r:id="rId262" xr:uid="{5F6D9C3B-A90E-4E5E-9419-1B0BE5315DAC}"/>
    <hyperlink ref="BF23" r:id="rId263" xr:uid="{95EA57DD-B968-4BEB-9294-CB6907C10554}"/>
    <hyperlink ref="BK23" r:id="rId264" display="mailto:gandhiassociates_dk@yahoo.com" xr:uid="{D23FB808-E6B3-48B5-A7F0-8EBBC2E22CB4}"/>
    <hyperlink ref="BP23" r:id="rId265" display="mailto:pankajghiyajaipur@gmail.com" xr:uid="{13453E04-BF2A-4C3B-A3B5-BCE6F603C0DB}"/>
    <hyperlink ref="BZ23" r:id="rId266" xr:uid="{8067EE4E-CD3F-4C94-9D5F-52BA5E5C3145}"/>
    <hyperlink ref="H24" r:id="rId267" display="mailto:sampath@iyenngar.co.in" xr:uid="{A78FDE4E-5396-4DF3-8936-40080F7527D3}"/>
    <hyperlink ref="M24" r:id="rId268" display="mailto:vipulbjoshi@gmail.com" xr:uid="{B956D73A-77C4-4BD4-8F1F-3722DCB21FA5}"/>
    <hyperlink ref="W24" r:id="rId269" xr:uid="{19D659C1-0F2B-41C8-8F7C-DDCDD8BD2459}"/>
    <hyperlink ref="AB24" r:id="rId270" xr:uid="{8AB30580-82B4-432C-8E1F-679DF97A56E5}"/>
    <hyperlink ref="AL24" r:id="rId271" display="mailto:vpgco@vpgco.com" xr:uid="{9A34258A-D0E3-489B-87B0-A64567D62CC3}"/>
    <hyperlink ref="AV24" r:id="rId272" xr:uid="{AEA3AE85-1982-4F35-B1F6-6F307B7354A9}"/>
    <hyperlink ref="BA24" r:id="rId273" display="purohitganesh@gmail.com" xr:uid="{D5DBD96A-5DAB-4B6C-A55D-C23462134053}"/>
    <hyperlink ref="BF24" r:id="rId274" xr:uid="{643F44DC-74D5-4945-99EA-BF74B5B1F432}"/>
    <hyperlink ref="BK24" r:id="rId275" xr:uid="{6E249DC0-1AE2-4C01-9BFE-4FA23DF00C97}"/>
    <hyperlink ref="BZ24" r:id="rId276" xr:uid="{0479902E-9828-4A76-9FFE-8492F5981247}"/>
    <hyperlink ref="M25" r:id="rId277" xr:uid="{FDEAD96E-2582-4438-A30D-6951A84C3ADA}"/>
    <hyperlink ref="R25" r:id="rId278" xr:uid="{179E3B7D-6073-46C0-B00D-287BE211B549}"/>
    <hyperlink ref="W25" r:id="rId279" xr:uid="{A8B77395-D2AE-4EB9-BDAF-FA68485D9039}"/>
    <hyperlink ref="AB25" r:id="rId280" xr:uid="{337C4C35-F4F6-4657-9383-3736D1BDE8CC}"/>
    <hyperlink ref="AQ25" r:id="rId281" xr:uid="{013FEEDF-ABBD-4F6F-B60F-F05B217CE67B}"/>
    <hyperlink ref="AV25" r:id="rId282" xr:uid="{ABCD193E-7C9E-43CF-A455-AC660A43DBFE}"/>
    <hyperlink ref="BA25" r:id="rId283" xr:uid="{998AB76D-EFFB-4C44-9478-32CCA8A6BC55}"/>
    <hyperlink ref="BF25" r:id="rId284" xr:uid="{5D468C87-CC90-4430-8576-47259C98BCA9}"/>
    <hyperlink ref="BK25" r:id="rId285" xr:uid="{390BEF4F-D24A-4A76-BDDB-E653AFB030C6}"/>
    <hyperlink ref="BU25" r:id="rId286" xr:uid="{7C363CFB-198C-484B-A234-E911DF33B1D9}"/>
    <hyperlink ref="CE25" r:id="rId287" xr:uid="{BFAFC7FC-6CBD-4A5A-8EC8-EB53749973A8}"/>
    <hyperlink ref="CJ25" r:id="rId288" xr:uid="{D7AC4030-110A-4768-B238-C767AB9E7B0E}"/>
    <hyperlink ref="CT25" r:id="rId289" display="ca.sbkabra@gmail.com" xr:uid="{E0E75213-6F4F-4633-8045-21DBAACCF73C}"/>
    <hyperlink ref="CY25" r:id="rId290" xr:uid="{B42CAA55-EA42-4F1C-939F-0E54DE516E25}"/>
    <hyperlink ref="H26" r:id="rId291" xr:uid="{9EF96349-F886-4239-BED7-D857E564C421}"/>
    <hyperlink ref="M26" r:id="rId292" xr:uid="{34802E88-C2A6-4A19-AF6E-848AAC667D9C}"/>
    <hyperlink ref="R26" r:id="rId293" xr:uid="{6F030F06-BFBC-4EE7-8249-C97D55931138}"/>
    <hyperlink ref="W26" r:id="rId294" display="advsiddharthranka@gmail.com" xr:uid="{7EAFA8FC-2135-4B53-B0FE-4DC0CD272452}"/>
    <hyperlink ref="AB26" r:id="rId295" xr:uid="{5A3D8C78-9123-4D66-A535-76481F59E0F9}"/>
    <hyperlink ref="AG26" r:id="rId296" xr:uid="{DF0E6955-C42A-4B8E-9CA2-5DB3E547450D}"/>
    <hyperlink ref="AL26" r:id="rId297" xr:uid="{3675ECA3-38CB-4022-BEDB-D4ABD408723C}"/>
    <hyperlink ref="AQ26" r:id="rId298" display="mailto:gandhiassociates_dk@yahoo.com" xr:uid="{2AE198D4-36CC-43D7-B542-0167263F535A}"/>
    <hyperlink ref="AV26" r:id="rId299" xr:uid="{D64122F3-EA30-47ED-AE3C-FBA03E600C26}"/>
    <hyperlink ref="H27" r:id="rId300" display="mailto:kckaushik@gmail.com" xr:uid="{D71380E4-79D1-41B3-A6CA-5C56CE27740F}"/>
    <hyperlink ref="M27" r:id="rId301" display="mailto:c.basudeb@yahoo.in" xr:uid="{EB0F8DD1-CC62-4B60-82F5-6AF1BD625501}"/>
    <hyperlink ref="AB27" r:id="rId302" xr:uid="{E3774E57-4BB2-4401-A1FE-88B89E06F610}"/>
    <hyperlink ref="AG27" r:id="rId303" xr:uid="{73D43D23-1D3E-43A9-B975-FB9EE49E5B8F}"/>
    <hyperlink ref="AL27" r:id="rId304" display="ca.dineshvijay@gmail.com" xr:uid="{4E3C1A6D-5256-4F8D-9991-EF473325EB4B}"/>
    <hyperlink ref="AQ27" r:id="rId305" xr:uid="{859D5BC7-8C01-4200-BC01-E8A1E831EF93}"/>
    <hyperlink ref="AV27" r:id="rId306" xr:uid="{8C993CBD-3E5C-4E9A-BA3C-B06B866E450C}"/>
    <hyperlink ref="BA27" r:id="rId307" xr:uid="{E8C0073D-EAEB-48F0-9BA8-29BD80E718F3}"/>
    <hyperlink ref="BF27" r:id="rId308" display="mailto:gandhiassociates_dk@yahoo.com" xr:uid="{151EADC0-C942-4F54-9F04-F112D891CF6D}"/>
    <hyperlink ref="BK27" r:id="rId309" display="mailto:pankajghiyajaipur@gmail.com" xr:uid="{9EAD6594-39CD-40CD-8663-4E362366C208}"/>
    <hyperlink ref="BU27" r:id="rId310" xr:uid="{8989EE44-5ADC-4F93-A456-792735BC5E36}"/>
    <hyperlink ref="H28" r:id="rId311" display="mailto:adv_sanjay_31@yahoo.co.in" xr:uid="{2B3CA2D3-2672-4132-940A-E4F015D168AF}"/>
    <hyperlink ref="M28" r:id="rId312" display="mailto:ujjainitr@gmail.com" xr:uid="{ACCEB79C-FDFA-4DEB-A7EB-7327F389BC9F}"/>
    <hyperlink ref="W28" r:id="rId313" xr:uid="{4EAACF38-A614-4979-A24C-296EDD5F3A43}"/>
    <hyperlink ref="AL28" r:id="rId314" xr:uid="{403BCD5D-FD22-4B00-B176-F47CE3638267}"/>
    <hyperlink ref="AQ28" r:id="rId315" xr:uid="{DFD3AC5A-4C54-4796-B8FC-95809BB279E3}"/>
    <hyperlink ref="BF28" r:id="rId316" xr:uid="{F8E929D1-392A-4B94-8918-D03DC33E62FC}"/>
    <hyperlink ref="BK28" r:id="rId317" xr:uid="{D6CC100F-A3C0-4623-936B-B5F5E0ABE9D8}"/>
    <hyperlink ref="BP28" r:id="rId318" display="mailto:gandhiassociates_dk@yahoo.com" xr:uid="{21DBA90C-B761-423E-B64D-061C65F78B43}"/>
    <hyperlink ref="BU28" r:id="rId319" display="mailto:pankajghiyajaipur@gmail.com" xr:uid="{8C8471AB-D2ED-4A35-AA64-CA3989BA9417}"/>
    <hyperlink ref="M29" r:id="rId320" xr:uid="{2BDFCF5E-5466-4D95-8C3C-7BADE0586AB8}"/>
    <hyperlink ref="R29" r:id="rId321" xr:uid="{7A1035D7-D632-4D82-8A0A-7E4AC10D35DD}"/>
    <hyperlink ref="W29" r:id="rId322" xr:uid="{2958EAFC-14B2-4773-A462-A58599C962F6}"/>
    <hyperlink ref="AB29" r:id="rId323" display="mailto:shashi.bekal@outlook.com" xr:uid="{DB7F2ACE-E66A-4152-BCE7-2AF536811803}"/>
    <hyperlink ref="AL29" r:id="rId324" xr:uid="{89FF3110-3F6D-43FC-9206-00C9EDCE40CE}"/>
    <hyperlink ref="AQ29" r:id="rId325" xr:uid="{24E69E90-BFEF-4D79-AB48-BB0A498C9696}"/>
    <hyperlink ref="AV29" r:id="rId326" display="rahul@hakanilegal.com" xr:uid="{FE6BEAC8-4241-4192-B481-7D28586B2858}"/>
    <hyperlink ref="BF29" r:id="rId327" display="mailto:gandhiassociates_dk@yahoo.com" xr:uid="{AE1F07F5-0337-4BA7-9619-DAB8D1CD6F4A}"/>
    <hyperlink ref="BK29" r:id="rId328" display="mailto:pankajghiyajaipur@gmail.com" xr:uid="{A01978FD-29BD-4A36-BC65-C979ABE1FE02}"/>
    <hyperlink ref="AB30" r:id="rId329" display="mailto:gandhiassociates_dk@yahoo.com" xr:uid="{1809EC0D-F4D1-4473-82D9-17077CDEE705}"/>
    <hyperlink ref="AL30" r:id="rId330" xr:uid="{B2CBC932-683B-4DE4-AD13-48B70B6BB645}"/>
    <hyperlink ref="H31" r:id="rId331" display="mailto:anupmadev@gmail.com" xr:uid="{ABF34379-C77B-4269-81EC-3FC5EF5D683F}"/>
    <hyperlink ref="M31" r:id="rId332" display="drashoksaraf@gmail.com" xr:uid="{5A625854-185F-4219-BB6B-EF132E35D6CD}"/>
    <hyperlink ref="R31" r:id="rId333" xr:uid="{6598EB29-5427-4D78-8FB9-28FF0116EB74}"/>
    <hyperlink ref="W31" r:id="rId334" xr:uid="{95AE138D-5C92-4620-91A4-AA676ED2B11E}"/>
    <hyperlink ref="AG31" r:id="rId335" display="bharatms123@gmail.com" xr:uid="{176C04A0-835F-4A55-AC86-A9D5E8F04DC3}"/>
    <hyperlink ref="AL31" r:id="rId336" display="bharatms123@gmail.com" xr:uid="{664A2988-F53D-4361-95AC-D6C3CE5E796F}"/>
    <hyperlink ref="AV31" r:id="rId337" xr:uid="{B7590079-B52F-4405-B394-20D7B46EF700}"/>
    <hyperlink ref="BA31" r:id="rId338" display="mailto:gandhiassociates_dk@yahoo.com" xr:uid="{A6058F62-563E-4E47-8A86-DFE886ED2E19}"/>
    <hyperlink ref="BF31" r:id="rId339" display="mailto:pankajghiyajaipur@gmail.com" xr:uid="{A64AC78C-1062-4D41-8B1A-55E0C552F558}"/>
    <hyperlink ref="BP31" r:id="rId340" xr:uid="{F2B9F1D9-65E6-40A7-AEEA-036963E5525D}"/>
    <hyperlink ref="H32" r:id="rId341" xr:uid="{7C0722F8-E588-43BD-AFF3-75E2FDA8B023}"/>
    <hyperlink ref="M32" r:id="rId342" xr:uid="{E2451A01-6A4C-4B5B-AD56-114E6CDB009E}"/>
    <hyperlink ref="R32" r:id="rId343" xr:uid="{A2550AF2-8BA2-4F18-9760-5EFEB7AB59B2}"/>
    <hyperlink ref="W32" r:id="rId344" xr:uid="{5A4F826A-65AD-4EA9-A875-A1360BAA8345}"/>
    <hyperlink ref="AB32" r:id="rId345" xr:uid="{14DC716B-1388-492F-BA83-D5AF9F83CE9F}"/>
    <hyperlink ref="AG32" r:id="rId346" xr:uid="{33E000D0-6D8C-4BFD-B377-E9643D16A4CE}"/>
    <hyperlink ref="AL32" r:id="rId347" xr:uid="{EFA400C3-9090-4CBB-85CB-34E365234D87}"/>
    <hyperlink ref="AQ32" r:id="rId348" xr:uid="{8D4AB132-9F82-4A10-AD2B-20FCAF2E9C35}"/>
    <hyperlink ref="AV32" r:id="rId349" xr:uid="{58EBBCB0-F9DA-46C0-8173-EA98EBF13E3A}"/>
    <hyperlink ref="BA32" r:id="rId350" xr:uid="{55CDD1F4-B997-4E9C-A596-20A1EE96A3DE}"/>
    <hyperlink ref="BF32" r:id="rId351" xr:uid="{ABB63D7B-7D42-40D6-882E-2308CD0A3E25}"/>
    <hyperlink ref="BK32" r:id="rId352" xr:uid="{2D4915C2-B7FB-4B01-8682-F9C9D90E5C50}"/>
    <hyperlink ref="BP32" r:id="rId353" xr:uid="{2D897244-4958-436D-B8C8-7275FA3F256E}"/>
    <hyperlink ref="BU32" r:id="rId354" xr:uid="{41A54C04-E220-4A44-A497-82CA76917F10}"/>
    <hyperlink ref="BZ32" r:id="rId355" xr:uid="{1929F35F-D79D-4662-843D-E3304F897F5D}"/>
    <hyperlink ref="CE32" r:id="rId356" display="mailto:gandhiassociates_dk@yahoo.com" xr:uid="{55A53B63-01E9-4979-8D52-267D241754E2}"/>
    <hyperlink ref="CE4" r:id="rId357" xr:uid="{03316162-28F4-44AD-871A-D8BD9E3A47EE}"/>
    <hyperlink ref="CJ4" r:id="rId358" xr:uid="{B989FB7F-9481-4B43-B299-B92CE3E4199F}"/>
    <hyperlink ref="CO4" r:id="rId359" xr:uid="{45E19E4D-2767-4B29-9BA9-A0D299615170}"/>
    <hyperlink ref="CT4" r:id="rId360" xr:uid="{B4C5D679-816A-4C02-9CBB-8C428D0CF4F9}"/>
    <hyperlink ref="CY4" r:id="rId361" xr:uid="{9BB826B3-B903-43FB-802A-2E3C72D8D7B9}"/>
    <hyperlink ref="AB34" r:id="rId362" xr:uid="{6640094A-C2E7-441F-96D0-7882416E9DFE}"/>
    <hyperlink ref="AG34" r:id="rId363" xr:uid="{6FA19188-1971-4655-97BB-7D0C6A6B7A1A}"/>
    <hyperlink ref="W34" r:id="rId364" xr:uid="{9715EA8D-1ED4-443C-8F4B-A0C8F3198FE6}"/>
    <hyperlink ref="R34" r:id="rId365" xr:uid="{E41B554C-FE0D-4202-A2A6-9400CB69D474}"/>
    <hyperlink ref="M34" r:id="rId366" xr:uid="{1F1E1705-B51B-4619-AA81-FAC3C2F46220}"/>
    <hyperlink ref="AL34" r:id="rId367" xr:uid="{A84E7836-E09D-416F-87B1-27334302D384}"/>
    <hyperlink ref="AV34" r:id="rId368" display="advsiddharthranka@gmail.com" xr:uid="{DFACB611-FCB1-4595-AB49-E66D33BE9999}"/>
    <hyperlink ref="H39" r:id="rId369" xr:uid="{6A2F6C37-8B0A-444B-9193-35C9B1A7F46B}"/>
    <hyperlink ref="W39" r:id="rId370" xr:uid="{EFAF75E0-1787-43E7-863F-97B48235E4F5}"/>
    <hyperlink ref="AB39" r:id="rId371" xr:uid="{35BF078A-5476-4B22-B747-5399323A86BD}"/>
    <hyperlink ref="AG39" r:id="rId372" xr:uid="{2D9E76EF-C9EC-43D9-8D8D-329C19902A35}"/>
    <hyperlink ref="AL39" r:id="rId373" xr:uid="{6E3FD6C7-5C69-4EFC-AD76-33C1C636567F}"/>
    <hyperlink ref="AQ39" r:id="rId374" xr:uid="{112016AC-8BF6-44E8-9038-9AA13A04230B}"/>
    <hyperlink ref="AV39" r:id="rId375" xr:uid="{6D63EE11-14C0-4C29-8A66-07EB45E68E86}"/>
    <hyperlink ref="BA39" r:id="rId376" xr:uid="{56275459-A92C-424F-8A54-838271975B05}"/>
    <hyperlink ref="M40" r:id="rId377" display="anandpasari17@gmail.com" xr:uid="{E9684226-CE1A-48D0-9D81-B732E8C0BAB1}"/>
    <hyperlink ref="R40" r:id="rId378" xr:uid="{244DBFE0-3932-410E-BBD4-7305211C75E0}"/>
    <hyperlink ref="AB40" r:id="rId379" xr:uid="{7A74B27E-E1AD-4CC4-869E-08DA664AA5F9}"/>
    <hyperlink ref="AL40" r:id="rId380" xr:uid="{33E09273-72F4-4D82-BE65-30B49A3542DB}"/>
    <hyperlink ref="AV40" r:id="rId381" xr:uid="{8CA500E9-2C7B-4EAA-A632-42040A49A3A4}"/>
    <hyperlink ref="BF40" r:id="rId382" xr:uid="{7D4C0670-D6AE-4676-BE77-E89080B3DC45}"/>
    <hyperlink ref="BK40" r:id="rId383" xr:uid="{7FBF5808-A1C5-4D2F-BA3C-8F56C3FD6534}"/>
    <hyperlink ref="BP40" r:id="rId384" xr:uid="{F45FE35D-F1FB-4744-A971-7C0F73F43BA2}"/>
    <hyperlink ref="BU40" r:id="rId385" xr:uid="{C5831BA2-0230-4844-8232-19585AB661C7}"/>
    <hyperlink ref="BZ40" r:id="rId386" xr:uid="{EB5B73B6-3088-4921-9B16-5AFB0E2118EF}"/>
    <hyperlink ref="CJ40" r:id="rId387" xr:uid="{92BC6C25-AC49-4808-A154-D12E6419BA25}"/>
    <hyperlink ref="CO40" r:id="rId388" xr:uid="{B4A3CADC-CAD3-49B4-803E-2C94905033C8}"/>
    <hyperlink ref="R42" r:id="rId389" xr:uid="{70761759-C5BC-40F6-87F4-040077B153C4}"/>
    <hyperlink ref="W42" r:id="rId390" xr:uid="{E1AE2A1F-9D1D-4F55-B333-982E179CD806}"/>
    <hyperlink ref="AB42" r:id="rId391" xr:uid="{A00D5C67-FA47-4251-8E39-374B1A534388}"/>
    <hyperlink ref="AG42" r:id="rId392" xr:uid="{D65D585B-90E4-43DB-956B-0556C5719B8B}"/>
    <hyperlink ref="AL42" r:id="rId393" xr:uid="{60E24F6A-92D6-44FF-A921-83378AE008FA}"/>
    <hyperlink ref="AQ42" r:id="rId394" xr:uid="{4A483879-DD63-42FD-A0A6-6399D29F9A52}"/>
    <hyperlink ref="AV42" r:id="rId395" xr:uid="{EC45FD33-6BBB-443D-ACA7-92AD31F3CB15}"/>
    <hyperlink ref="H46" r:id="rId396" xr:uid="{320F7500-5EBC-47BF-8025-832329750E13}"/>
    <hyperlink ref="M46" r:id="rId397" xr:uid="{6765BE84-5852-454C-87D2-47EB785D638E}"/>
    <hyperlink ref="R46" r:id="rId398" xr:uid="{6E0E327D-2600-4087-A7BC-1F16039A1444}"/>
    <hyperlink ref="W46" r:id="rId399" xr:uid="{0B2AAE52-43A1-4B12-A1BF-61DBA1A4EE09}"/>
    <hyperlink ref="AB46" r:id="rId400" xr:uid="{70564CC5-78CE-4BE1-9D96-A0B88A6926C7}"/>
    <hyperlink ref="AG46" r:id="rId401" xr:uid="{BDCDDFB8-2C43-4D00-AC33-1CD009C70171}"/>
    <hyperlink ref="AL46" r:id="rId402" xr:uid="{064056E2-547F-48AD-A121-E198EACB9433}"/>
    <hyperlink ref="AQ46" r:id="rId403" xr:uid="{8E7E0EE7-77B7-4548-B14A-DC01E7677D3F}"/>
    <hyperlink ref="AV46" r:id="rId404" xr:uid="{149B6691-6C6A-43C0-A11D-2ADDDF12A1DC}"/>
    <hyperlink ref="BA46" r:id="rId405" xr:uid="{509E3D91-277B-4B39-8D3C-568EB120D2F3}"/>
    <hyperlink ref="BF46" r:id="rId406" xr:uid="{099D3D26-6860-41FD-83D7-C80966B3E406}"/>
    <hyperlink ref="BK46" r:id="rId407" xr:uid="{96CFEC0F-A05E-45EC-816E-D67F88466723}"/>
    <hyperlink ref="H48" r:id="rId408" xr:uid="{478025D1-0158-4183-97D0-7CC75EF95AC5}"/>
    <hyperlink ref="M48" r:id="rId409" xr:uid="{3FB1838C-E21D-4989-88D8-7AE1AEDDFFC5}"/>
    <hyperlink ref="R48" r:id="rId410" xr:uid="{E6421D24-FFD8-481C-A6D5-4F2A460E01AF}"/>
    <hyperlink ref="AB48" r:id="rId411" xr:uid="{2D781AA2-325F-4C23-80D3-C7157E0E3FCA}"/>
    <hyperlink ref="AG48" r:id="rId412" xr:uid="{D0358773-DC03-4C90-BBED-4F349DD0CA9C}"/>
    <hyperlink ref="AL48" r:id="rId413" xr:uid="{1BD4E114-DCCB-4FED-9AE1-E3A4F29C5856}"/>
    <hyperlink ref="AQ48" r:id="rId414" xr:uid="{E09399B8-E201-440E-B9B8-C7DFCC953E9D}"/>
    <hyperlink ref="AV48" r:id="rId415" xr:uid="{49230ADF-54E5-4A08-A151-84A31A72A5AD}"/>
    <hyperlink ref="BA48" r:id="rId416" xr:uid="{EC1727F6-5E00-4C16-B951-CBF52DDD75C6}"/>
    <hyperlink ref="BF48" r:id="rId417" xr:uid="{952C1FBD-3DE3-447D-BE57-4F2776B77D88}"/>
    <hyperlink ref="BK48" r:id="rId418" xr:uid="{F0A24413-2098-4AEA-8C88-74B8C146BCA0}"/>
    <hyperlink ref="BP48" r:id="rId419" xr:uid="{86DC0FCC-8C89-448F-92EF-F9C78E705059}"/>
    <hyperlink ref="BU48" r:id="rId420" xr:uid="{C4BB25E3-4BAE-4200-ACC8-DFDD5334A5FD}"/>
    <hyperlink ref="BZ48" r:id="rId421" xr:uid="{95C9A4C5-9F6D-4E8B-9B59-EE58D65716F3}"/>
    <hyperlink ref="CJ48" r:id="rId422" xr:uid="{70758F4D-B8FD-457F-BE73-E34F83598075}"/>
    <hyperlink ref="CO48" r:id="rId423" xr:uid="{E772F1D3-2D50-4263-AD22-0FD6E521B8EE}"/>
    <hyperlink ref="CT48" r:id="rId424" xr:uid="{745C84F9-3B38-4A34-B2E0-AFDE8846DA6A}"/>
    <hyperlink ref="CY48" r:id="rId425" xr:uid="{EEF1B4E4-B237-4E7C-8534-3A8337A19343}"/>
    <hyperlink ref="H49" r:id="rId426" xr:uid="{B38FBC93-EB35-4BFC-87B2-0711FE798ACD}"/>
    <hyperlink ref="R49" r:id="rId427" xr:uid="{81C78D26-DEDF-457E-A41D-AF01E9EEBD92}"/>
    <hyperlink ref="W49" r:id="rId428" xr:uid="{03749C43-85B3-47B2-A2F6-5F86F4A37F6C}"/>
    <hyperlink ref="AB49" r:id="rId429" xr:uid="{D1B1C7F1-66FC-425B-A152-A08FA8D71A9E}"/>
    <hyperlink ref="AL49" r:id="rId430" xr:uid="{00BB2A20-4116-4C83-8480-C693C3A01DB4}"/>
    <hyperlink ref="AQ49" r:id="rId431" xr:uid="{F9C12733-C4D2-4FD5-9C9F-6F9748600123}"/>
    <hyperlink ref="AV49" r:id="rId432" xr:uid="{C6B86F54-F489-45A3-B180-2C298C5D21A9}"/>
    <hyperlink ref="BA49" r:id="rId433" xr:uid="{345A39AD-4B76-4660-BA10-3CBE3D2AD153}"/>
    <hyperlink ref="BF49" r:id="rId434" xr:uid="{1035AEE6-565D-49C8-9D77-A3AFBEC5D329}"/>
    <hyperlink ref="BK49" r:id="rId435" xr:uid="{56076DD6-3BBF-4AEA-8FF5-36160C90D00B}"/>
    <hyperlink ref="R50" r:id="rId436" xr:uid="{28597334-B43A-4022-9345-E4B8172C384C}"/>
    <hyperlink ref="W50" r:id="rId437" xr:uid="{E71B96B7-9A1C-4726-86C0-55D3DB026598}"/>
    <hyperlink ref="AB50" r:id="rId438" xr:uid="{794C9753-25AB-4689-9890-B7DE15F0513D}"/>
    <hyperlink ref="W47" r:id="rId439" xr:uid="{8F710CCE-28E9-44B4-8F65-3D6F7B93C111}"/>
    <hyperlink ref="AB47" r:id="rId440" display="mailto:gandhiassociates_dk@yahoo.com" xr:uid="{8A6BB3DC-5A50-4197-9973-68D26F7D472D}"/>
    <hyperlink ref="AL47" r:id="rId441" xr:uid="{499AC9B2-7890-41DA-A267-B89B8F39B02C}"/>
    <hyperlink ref="AV47" r:id="rId442" display="advocaterakesh@gmail.com" xr:uid="{AE82FCC5-DA0F-4EED-ACA0-8CD9C6C7F84A}"/>
    <hyperlink ref="BA47" r:id="rId443" display="adv_sanjay_31@yahoo.co.in" xr:uid="{7491F451-9A61-42D5-A3C2-588385F67012}"/>
    <hyperlink ref="H51" r:id="rId444" xr:uid="{6893C6AE-901C-4F33-AFE8-ED8F35566593}"/>
    <hyperlink ref="R51" r:id="rId445" xr:uid="{B0B1DC2A-E641-4FFE-A45D-2E07196FD491}"/>
    <hyperlink ref="M5" r:id="rId446" xr:uid="{00B08AEB-C6E2-48C3-ABE8-8C6D956A3995}"/>
    <hyperlink ref="AL5" r:id="rId447" xr:uid="{D8347EBF-1F41-4446-96AC-AB357C9910AF}"/>
    <hyperlink ref="BA5" r:id="rId448" xr:uid="{E355AF7D-9CB7-4F6A-8CDE-7085D408F7BF}"/>
    <hyperlink ref="BF5" r:id="rId449" xr:uid="{8A5C69C6-6568-4723-9559-4824D63F3675}"/>
    <hyperlink ref="BP5" r:id="rId450" xr:uid="{0ADB6819-31BF-4843-9B32-7A19E7BA1051}"/>
    <hyperlink ref="BZ5" r:id="rId451" xr:uid="{E80A4B41-DA56-43CD-BB37-CC756ADC462E}"/>
    <hyperlink ref="CJ5" r:id="rId452" xr:uid="{9816F145-4A65-4778-B1D4-906508822EB1}"/>
    <hyperlink ref="CT5" r:id="rId453" xr:uid="{F6E46C5A-5878-4946-8F64-066114A30925}"/>
    <hyperlink ref="H6" r:id="rId454" xr:uid="{D711543C-89B2-4AF4-BB1F-8484C937B0A7}"/>
    <hyperlink ref="R6" r:id="rId455" xr:uid="{7D0A4CAF-36E3-4D1E-8D3D-E903A63F3615}"/>
    <hyperlink ref="W6" r:id="rId456" xr:uid="{379D9494-C0B5-4D07-A381-54B111F6826A}"/>
    <hyperlink ref="AG6" r:id="rId457" xr:uid="{49965A54-314A-41C3-BB73-30D93618E66B}"/>
    <hyperlink ref="AL6" r:id="rId458" xr:uid="{068827C0-DF02-4F62-962B-F4DDF92CEDBE}"/>
    <hyperlink ref="AV6" r:id="rId459" display="ca.sbkabra@gmail.com" xr:uid="{105C5C64-318F-4A2B-9998-F545FA1EE9DA}"/>
    <hyperlink ref="BA6" r:id="rId460" xr:uid="{69E34489-ECB4-41CF-9A29-FA1CFABED7B4}"/>
    <hyperlink ref="BF6" r:id="rId461" display="csguptacrk@gmail.com" xr:uid="{411CEA11-69C0-4EE1-8CB7-25A81B69B48C}"/>
    <hyperlink ref="BK6" r:id="rId462" xr:uid="{8A6D4360-86FE-434A-BB0A-ADA223F86972}"/>
    <hyperlink ref="BP6" r:id="rId463" xr:uid="{F2A7A2C0-44D1-4FDA-BA6A-1ECF7CFB19BC}"/>
    <hyperlink ref="BU6" r:id="rId464" xr:uid="{718A23E3-1223-4EE9-B0FD-B683779E0AED}"/>
    <hyperlink ref="H7" r:id="rId465" xr:uid="{173B1EBD-3079-47AA-901B-AC3917F5AEC3}"/>
    <hyperlink ref="M7" r:id="rId466" xr:uid="{A59E49E5-6C6A-4A06-90C0-DA7F05A69084}"/>
    <hyperlink ref="R7" r:id="rId467" xr:uid="{005BD1C0-05F9-49C7-8936-7E7CA6592D41}"/>
    <hyperlink ref="W7" r:id="rId468" xr:uid="{5B13D192-86A5-40DE-A300-34A331381708}"/>
    <hyperlink ref="AB7" r:id="rId469" xr:uid="{C4C0372E-3258-4BC9-9641-D8633BB3BA99}"/>
    <hyperlink ref="AG7" r:id="rId470" xr:uid="{BC646618-8A65-4440-A300-51FAF08B6C63}"/>
    <hyperlink ref="AL7" r:id="rId471" xr:uid="{899DC531-988B-4865-8194-8B7BD68EE735}"/>
    <hyperlink ref="AQ7" r:id="rId472" xr:uid="{66AD2534-2F41-445A-A19D-645C7A7B3172}"/>
    <hyperlink ref="AV7" r:id="rId473" xr:uid="{996CA0B8-E345-4368-9582-F2651DBB6772}"/>
    <hyperlink ref="BA7" r:id="rId474" display="adv_sanjay_31@yahoo.co.in" xr:uid="{ACB897DE-18C4-4BE3-94E6-FF6BB0C42C3A}"/>
    <hyperlink ref="BF7" r:id="rId475" display="advsiddharthranka@gmail.com" xr:uid="{BEDB3576-8F6B-4FC6-945B-2A5CC7E9DEC6}"/>
    <hyperlink ref="BK7" r:id="rId476" xr:uid="{463C47EB-46BF-4685-8F1E-FEBDB556DB46}"/>
    <hyperlink ref="M8" r:id="rId477" xr:uid="{F90F0EAA-412D-4C24-8D58-F0552AAE3358}"/>
    <hyperlink ref="W8" r:id="rId478" xr:uid="{CA57F272-6E0C-4AAD-B3E4-A46D8C743958}"/>
    <hyperlink ref="AG8" r:id="rId479" xr:uid="{A1C664FE-0A83-4257-AD8D-56D8244F1F9C}"/>
    <hyperlink ref="AL8" r:id="rId480" xr:uid="{DA88B3CA-8289-4951-A932-95074D6195CD}"/>
    <hyperlink ref="AQ8" r:id="rId481" display="drashoksaraf@gmail.com" xr:uid="{41E8F3A3-74D8-4FFF-9E7A-2DBD29D37EB0}"/>
    <hyperlink ref="H9" r:id="rId482" xr:uid="{06EB8367-AC2C-4053-BCB8-BFCD7849AFC3}"/>
    <hyperlink ref="M9" r:id="rId483" xr:uid="{48680B1B-DE1E-462E-AE4B-315B41787487}"/>
    <hyperlink ref="R9" r:id="rId484" xr:uid="{9A12A8FF-F957-4BD1-889C-690D01770FAD}"/>
    <hyperlink ref="W9" r:id="rId485" xr:uid="{1A8C6290-94D7-4D8C-A053-95C13FB22030}"/>
    <hyperlink ref="AB9" r:id="rId486" xr:uid="{3E08F7FF-F65F-4891-9D06-E7CB8C52059E}"/>
    <hyperlink ref="AG9" r:id="rId487" xr:uid="{1FEE82D2-8C9D-499B-BEC9-8A16E922CF5A}"/>
    <hyperlink ref="AL9" r:id="rId488" xr:uid="{2055C1B0-1E1F-4FFA-9D21-0BBAFD319165}"/>
    <hyperlink ref="AV9" r:id="rId489" xr:uid="{BCE58F1B-2881-4BFE-8C09-3AD7AC776D72}"/>
    <hyperlink ref="BA9" r:id="rId490" xr:uid="{18A38204-CEE2-492B-BC92-1B857922A5F5}"/>
    <hyperlink ref="BK9" r:id="rId491" xr:uid="{30026790-BD40-43B8-B9A9-1B1DDD39C7EA}"/>
    <hyperlink ref="BP9" r:id="rId492" display="styagi1234@yahoo.com" xr:uid="{898F7FD2-09E8-4C90-9303-0E7065A56D9F}"/>
    <hyperlink ref="BU9" r:id="rId493" xr:uid="{0521CA78-6C78-437E-AEC8-2729B4258D96}"/>
    <hyperlink ref="BZ9" r:id="rId494" xr:uid="{C9A13A5B-732B-4B71-98D8-91E46DA87D00}"/>
    <hyperlink ref="H55" r:id="rId495" xr:uid="{3D45D5CF-050E-4F0A-A25F-5F50763B0043}"/>
    <hyperlink ref="R55" r:id="rId496" xr:uid="{7FFA3172-2626-4719-BAD2-E517E7E51998}"/>
    <hyperlink ref="W55" r:id="rId497" xr:uid="{52C624FF-27C2-4FF3-B357-56DD7A9434F7}"/>
    <hyperlink ref="AB55" r:id="rId498" xr:uid="{901472D3-7227-40DC-90D5-C47BAED92D7E}"/>
    <hyperlink ref="AL55" r:id="rId499" xr:uid="{7363130D-62E8-42E6-8F9B-80549E489035}"/>
    <hyperlink ref="AQ55" r:id="rId500" xr:uid="{B60233B1-BDA6-4DFE-87AE-F37FF0575DEB}"/>
    <hyperlink ref="H58" r:id="rId501" display="gandhiassociates_dk@yahoo.com" xr:uid="{691F10BB-DE69-45EF-82C1-CB364F4006D9}"/>
    <hyperlink ref="M58" r:id="rId502" xr:uid="{58D5047D-174B-4676-A86B-19D5C908BAF4}"/>
    <hyperlink ref="R58" r:id="rId503" xr:uid="{4BD182C9-E107-4261-8B48-6C6A6115B92B}"/>
    <hyperlink ref="AB58" r:id="rId504" xr:uid="{E57EB14C-767F-4C3F-BD43-CE9791CD4081}"/>
    <hyperlink ref="AG58" r:id="rId505" xr:uid="{F41B87D8-D872-4A98-940D-1329E96C2057}"/>
    <hyperlink ref="H59" r:id="rId506" xr:uid="{5456A657-98F3-40C1-80E2-8D545E364CD3}"/>
    <hyperlink ref="M59" r:id="rId507" xr:uid="{215E401D-2035-41B2-AE89-857FE0D3E40A}"/>
    <hyperlink ref="R59" r:id="rId508" xr:uid="{3DB8EFD7-A2F6-4E2F-871D-79D3D5A50CF1}"/>
    <hyperlink ref="W59" r:id="rId509" xr:uid="{23035987-14A1-40CE-A0F3-F0A0C864DD11}"/>
    <hyperlink ref="AG59" r:id="rId510" xr:uid="{2C9DDF4C-4EF3-44AD-8950-F5FC4E3D5232}"/>
    <hyperlink ref="AQ59" r:id="rId511" xr:uid="{55CA86C4-1156-4154-820C-E6576814E69F}"/>
    <hyperlink ref="AV59" r:id="rId512" xr:uid="{63F3780B-2C70-448C-90BA-F81272A6339D}"/>
    <hyperlink ref="BA59" r:id="rId513" xr:uid="{8C8B2484-4F1C-46A3-8503-81E86A1B6213}"/>
    <hyperlink ref="BF59" r:id="rId514" xr:uid="{DE49BECC-A4D5-4ABC-86AF-37B3C38F6399}"/>
    <hyperlink ref="BP59" r:id="rId515" xr:uid="{1E0356DD-AC5B-462D-A38F-845D9C19C22A}"/>
    <hyperlink ref="AV60" r:id="rId516" xr:uid="{16992E59-8DD0-45D5-9BF0-90493AAD7B9D}"/>
    <hyperlink ref="AV8" r:id="rId517" display="mailto:nikita.badheka@gmail.com" xr:uid="{48B4EC16-23EE-4F3F-8E93-E6F5618B81F9}"/>
    <hyperlink ref="M20" r:id="rId518" xr:uid="{ED2E9364-2A34-47C8-AF7E-38727565BBA1}"/>
    <hyperlink ref="AQ10" r:id="rId519" xr:uid="{8AB7965D-E598-45AE-9FE4-9D0230C831CC}"/>
    <hyperlink ref="AG20" r:id="rId520" display="mailto:nikita.badheka@gmail.com" xr:uid="{9B65BDD5-0B62-4149-8D77-095C3DD1B70D}"/>
    <hyperlink ref="W21" r:id="rId521" xr:uid="{73225A65-5EAA-4D61-B913-85B8B5461813}"/>
    <hyperlink ref="AV11" r:id="rId522" xr:uid="{33DB7CA7-2C37-410B-B405-89555D6D06B5}"/>
    <hyperlink ref="BU5" r:id="rId523" xr:uid="{26429B78-DBBF-49F6-AA1F-E913A4900476}"/>
  </hyperlinks>
  <pageMargins left="0.7" right="0.7" top="0.75" bottom="0.75" header="0.3" footer="0.3"/>
  <pageSetup scale="64" orientation="portrait" r:id="rId52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dimension ref="A1:AS97"/>
  <sheetViews>
    <sheetView showGridLines="0" showRowColHeaders="0" view="pageBreakPreview" zoomScaleNormal="100" zoomScaleSheetLayoutView="100" workbookViewId="0">
      <pane ySplit="23" topLeftCell="A24" activePane="bottomLeft" state="frozen"/>
      <selection pane="bottomLeft" activeCell="W28" sqref="W28"/>
    </sheetView>
  </sheetViews>
  <sheetFormatPr defaultColWidth="9.140625" defaultRowHeight="15" x14ac:dyDescent="0.25"/>
  <cols>
    <col min="1" max="4" width="0.85546875" style="1" customWidth="1"/>
    <col min="5" max="6" width="4.28515625" style="1" customWidth="1"/>
    <col min="7" max="7" width="0.85546875" style="1" customWidth="1"/>
    <col min="8" max="9" width="4.28515625" style="1" customWidth="1"/>
    <col min="10" max="10" width="3.7109375" style="1" customWidth="1"/>
    <col min="11" max="12" width="4.28515625" style="1" customWidth="1"/>
    <col min="13" max="13" width="3.7109375" style="1" customWidth="1"/>
    <col min="14" max="15" width="4.28515625" style="56" customWidth="1"/>
    <col min="16" max="16" width="0.85546875" style="1" customWidth="1"/>
    <col min="17" max="17" width="1.7109375" style="1" customWidth="1"/>
    <col min="18" max="18" width="0.85546875" style="1" customWidth="1"/>
    <col min="19" max="19" width="20.7109375" style="1" hidden="1" customWidth="1"/>
    <col min="20" max="20" width="30.7109375" style="1" hidden="1" customWidth="1"/>
    <col min="21" max="21" width="18.28515625" style="1" customWidth="1"/>
    <col min="22" max="22" width="9.140625" style="1" customWidth="1"/>
    <col min="23" max="23" width="46.85546875" style="1" customWidth="1"/>
    <col min="24" max="24" width="9.140625" style="1" customWidth="1"/>
    <col min="25" max="25" width="11.28515625" style="1" customWidth="1"/>
    <col min="26" max="27" width="9.140625" style="1" customWidth="1"/>
    <col min="28" max="16384" width="9.140625" style="1"/>
  </cols>
  <sheetData>
    <row r="1" spans="2:45" ht="7.5" customHeight="1" x14ac:dyDescent="0.25"/>
    <row r="2" spans="2:45" s="2" customFormat="1" ht="5.0999999999999996" customHeight="1" x14ac:dyDescent="0.25">
      <c r="B2" s="5"/>
      <c r="C2" s="6"/>
      <c r="D2" s="6"/>
      <c r="E2" s="6"/>
      <c r="F2" s="6"/>
      <c r="G2" s="6"/>
      <c r="H2" s="6"/>
      <c r="I2" s="6"/>
      <c r="J2" s="6"/>
      <c r="K2" s="6"/>
      <c r="L2" s="6"/>
      <c r="M2" s="6"/>
      <c r="N2" s="57"/>
      <c r="O2" s="57"/>
      <c r="P2" s="6"/>
      <c r="Q2" s="7"/>
    </row>
    <row r="3" spans="2:45" s="2" customFormat="1" ht="5.0999999999999996" customHeight="1" x14ac:dyDescent="0.25">
      <c r="B3" s="8"/>
      <c r="C3" s="3"/>
      <c r="D3" s="3"/>
      <c r="E3" s="3"/>
      <c r="F3" s="3"/>
      <c r="G3" s="3"/>
      <c r="H3" s="3"/>
      <c r="I3" s="3"/>
      <c r="J3" s="3"/>
      <c r="K3" s="3"/>
      <c r="L3" s="3"/>
      <c r="M3" s="3"/>
      <c r="N3" s="64"/>
      <c r="O3" s="64"/>
      <c r="P3" s="3"/>
      <c r="Q3" s="9"/>
    </row>
    <row r="4" spans="2:45" s="2" customFormat="1" ht="20.100000000000001" customHeight="1" x14ac:dyDescent="0.25">
      <c r="B4" s="8"/>
      <c r="C4" s="305" t="s">
        <v>19</v>
      </c>
      <c r="D4" s="305"/>
      <c r="E4" s="305"/>
      <c r="F4" s="305"/>
      <c r="G4" s="305"/>
      <c r="H4" s="305"/>
      <c r="I4" s="305"/>
      <c r="J4" s="305"/>
      <c r="K4" s="305"/>
      <c r="L4" s="305"/>
      <c r="M4" s="305"/>
      <c r="N4" s="305"/>
      <c r="O4" s="305"/>
      <c r="P4" s="305"/>
      <c r="Q4" s="9"/>
      <c r="S4" s="118" t="s">
        <v>141</v>
      </c>
    </row>
    <row r="5" spans="2:45" s="2" customFormat="1" ht="20.100000000000001" customHeight="1" x14ac:dyDescent="0.25">
      <c r="B5" s="8"/>
      <c r="C5" s="320" t="s">
        <v>142</v>
      </c>
      <c r="D5" s="320"/>
      <c r="E5" s="320"/>
      <c r="F5" s="320"/>
      <c r="G5" s="320"/>
      <c r="H5" s="320"/>
      <c r="I5" s="320"/>
      <c r="J5" s="320"/>
      <c r="K5" s="320"/>
      <c r="L5" s="320"/>
      <c r="M5" s="320"/>
      <c r="N5" s="320"/>
      <c r="O5" s="320"/>
      <c r="P5" s="320"/>
      <c r="Q5" s="9"/>
      <c r="S5" s="119" t="s">
        <v>138</v>
      </c>
      <c r="T5" s="21" t="s">
        <v>175</v>
      </c>
    </row>
    <row r="6" spans="2:45" s="2" customFormat="1" ht="5.0999999999999996" customHeight="1" x14ac:dyDescent="0.25">
      <c r="B6" s="8"/>
      <c r="C6" s="3"/>
      <c r="D6" s="3"/>
      <c r="E6" s="3"/>
      <c r="F6" s="3"/>
      <c r="G6" s="3"/>
      <c r="H6" s="3"/>
      <c r="I6" s="3"/>
      <c r="J6" s="3"/>
      <c r="K6" s="3"/>
      <c r="L6" s="109"/>
      <c r="M6" s="110"/>
      <c r="N6" s="110"/>
      <c r="O6" s="110"/>
      <c r="P6" s="3"/>
      <c r="Q6" s="9"/>
      <c r="S6" s="119"/>
      <c r="T6" s="21"/>
      <c r="U6" s="1"/>
      <c r="V6" s="1"/>
      <c r="W6" s="40"/>
    </row>
    <row r="7" spans="2:45" s="2" customFormat="1" ht="15" customHeight="1" x14ac:dyDescent="0.25">
      <c r="B7" s="8"/>
      <c r="C7" s="3"/>
      <c r="D7" s="3"/>
      <c r="E7" s="3"/>
      <c r="F7" s="309" t="s">
        <v>155</v>
      </c>
      <c r="G7" s="309"/>
      <c r="H7" s="309"/>
      <c r="I7" s="309"/>
      <c r="J7" s="309"/>
      <c r="K7" s="309"/>
      <c r="L7" s="309"/>
      <c r="M7" s="309"/>
      <c r="N7" s="64"/>
      <c r="O7" s="64"/>
      <c r="P7" s="3"/>
      <c r="Q7" s="9"/>
      <c r="S7" s="119" t="s">
        <v>140</v>
      </c>
      <c r="T7" s="74" t="s">
        <v>175</v>
      </c>
    </row>
    <row r="8" spans="2:45" s="2" customFormat="1" ht="2.1" customHeight="1" x14ac:dyDescent="0.25">
      <c r="B8" s="8"/>
      <c r="Q8" s="9"/>
      <c r="S8" s="119" t="s">
        <v>154</v>
      </c>
      <c r="T8" s="70">
        <f ca="1">TODAY()</f>
        <v>44726</v>
      </c>
      <c r="W8" s="1"/>
      <c r="X8" s="1"/>
      <c r="AA8" s="108"/>
    </row>
    <row r="9" spans="2:45" s="2" customFormat="1" ht="5.0999999999999996" hidden="1" customHeight="1" x14ac:dyDescent="0.25">
      <c r="B9" s="8"/>
      <c r="Q9" s="9"/>
      <c r="S9" s="120">
        <v>9810216801</v>
      </c>
      <c r="T9" s="73">
        <v>9450361368</v>
      </c>
    </row>
    <row r="10" spans="2:45" s="2" customFormat="1" ht="5.0999999999999996" hidden="1" customHeight="1" x14ac:dyDescent="0.25">
      <c r="B10" s="8"/>
      <c r="C10" s="86"/>
      <c r="D10" s="86"/>
      <c r="E10" s="86"/>
      <c r="F10" s="86"/>
      <c r="G10" s="86"/>
      <c r="H10" s="86"/>
      <c r="I10" s="86"/>
      <c r="J10" s="31"/>
      <c r="K10" s="87"/>
      <c r="L10" s="87"/>
      <c r="M10" s="87"/>
      <c r="N10" s="87"/>
      <c r="O10" s="87"/>
      <c r="P10" s="87"/>
      <c r="Q10" s="9"/>
      <c r="S10" s="120"/>
      <c r="T10" s="73"/>
    </row>
    <row r="11" spans="2:45" s="2" customFormat="1" ht="20.100000000000001" hidden="1" customHeight="1" x14ac:dyDescent="0.25">
      <c r="B11" s="8"/>
      <c r="E11" s="306"/>
      <c r="F11" s="306"/>
      <c r="G11" s="306"/>
      <c r="H11" s="306"/>
      <c r="I11" s="306"/>
      <c r="J11" s="92"/>
      <c r="K11" s="325"/>
      <c r="L11" s="325"/>
      <c r="M11" s="325"/>
      <c r="N11" s="325"/>
      <c r="O11" s="325"/>
      <c r="Q11" s="9"/>
      <c r="S11" s="121" t="s">
        <v>157</v>
      </c>
      <c r="T11" s="122" t="s">
        <v>64</v>
      </c>
      <c r="AM11" s="135"/>
      <c r="AN11" s="135"/>
    </row>
    <row r="12" spans="2:45" s="2" customFormat="1" ht="5.0999999999999996" hidden="1" customHeight="1" x14ac:dyDescent="0.25">
      <c r="B12" s="8"/>
      <c r="E12" s="32"/>
      <c r="F12" s="32"/>
      <c r="G12" s="93"/>
      <c r="H12" s="85"/>
      <c r="I12" s="85"/>
      <c r="J12" s="85"/>
      <c r="K12" s="85"/>
      <c r="L12" s="85"/>
      <c r="M12" s="85"/>
      <c r="N12" s="85"/>
      <c r="O12" s="85"/>
      <c r="Q12" s="9"/>
      <c r="S12" s="120"/>
      <c r="T12" s="73"/>
      <c r="AM12" s="134"/>
      <c r="AN12" s="134"/>
    </row>
    <row r="13" spans="2:45" s="2" customFormat="1" ht="20.100000000000001" hidden="1" customHeight="1" x14ac:dyDescent="0.25">
      <c r="B13" s="8"/>
      <c r="E13" s="306"/>
      <c r="F13" s="306"/>
      <c r="G13" s="306"/>
      <c r="H13" s="306"/>
      <c r="I13" s="306"/>
      <c r="J13" s="94"/>
      <c r="K13" s="330"/>
      <c r="L13" s="330"/>
      <c r="M13" s="330"/>
      <c r="N13" s="330"/>
      <c r="O13" s="330"/>
      <c r="Q13" s="9"/>
      <c r="S13" s="120"/>
      <c r="T13" s="122"/>
      <c r="AM13" s="134"/>
      <c r="AN13" s="134"/>
    </row>
    <row r="14" spans="2:45" s="2" customFormat="1" ht="5.0999999999999996" hidden="1" customHeight="1" x14ac:dyDescent="0.25">
      <c r="B14" s="8"/>
      <c r="C14" s="86"/>
      <c r="D14" s="86"/>
      <c r="E14" s="95"/>
      <c r="F14" s="95"/>
      <c r="G14" s="93"/>
      <c r="H14" s="89"/>
      <c r="I14" s="89"/>
      <c r="L14" s="90"/>
      <c r="N14" s="80"/>
      <c r="O14" s="80"/>
      <c r="P14" s="87"/>
      <c r="Q14" s="9"/>
      <c r="S14" s="120"/>
      <c r="T14" s="122"/>
    </row>
    <row r="15" spans="2:45" s="2" customFormat="1" ht="20.100000000000001" hidden="1" customHeight="1" x14ac:dyDescent="0.25">
      <c r="B15" s="8"/>
      <c r="C15" s="88"/>
      <c r="D15" s="88"/>
      <c r="E15" s="306"/>
      <c r="F15" s="306"/>
      <c r="G15" s="306"/>
      <c r="H15" s="306"/>
      <c r="I15" s="306"/>
      <c r="J15" s="96"/>
      <c r="K15" s="322"/>
      <c r="L15" s="322"/>
      <c r="M15" s="322"/>
      <c r="N15" s="322"/>
      <c r="O15" s="322"/>
      <c r="P15" s="88"/>
      <c r="Q15" s="9"/>
      <c r="S15" s="120"/>
      <c r="T15" s="122"/>
      <c r="AO15" s="135"/>
      <c r="AP15" s="135"/>
      <c r="AQ15" s="135"/>
      <c r="AR15" s="135"/>
      <c r="AS15" s="135"/>
    </row>
    <row r="16" spans="2:45" s="2" customFormat="1" ht="5.0999999999999996" hidden="1" customHeight="1" x14ac:dyDescent="0.25">
      <c r="B16" s="8"/>
      <c r="D16" s="32"/>
      <c r="E16" s="98"/>
      <c r="F16" s="98"/>
      <c r="G16" s="93"/>
      <c r="H16" s="129"/>
      <c r="I16" s="129"/>
      <c r="J16" s="129"/>
      <c r="K16" s="90"/>
      <c r="L16" s="129"/>
      <c r="M16" s="129"/>
      <c r="N16" s="129"/>
      <c r="O16" s="129"/>
      <c r="P16" s="32"/>
      <c r="Q16" s="9"/>
      <c r="S16" s="120"/>
      <c r="T16" s="122"/>
      <c r="AB16" s="33"/>
      <c r="AO16" s="134"/>
      <c r="AP16" s="134"/>
      <c r="AQ16" s="134"/>
      <c r="AR16" s="134"/>
      <c r="AS16" s="134"/>
    </row>
    <row r="17" spans="2:45" s="2" customFormat="1" ht="20.100000000000001" hidden="1" customHeight="1" x14ac:dyDescent="0.25">
      <c r="B17" s="8"/>
      <c r="D17" s="32"/>
      <c r="E17" s="306"/>
      <c r="F17" s="306"/>
      <c r="G17" s="306"/>
      <c r="H17" s="306"/>
      <c r="I17" s="306"/>
      <c r="J17" s="92"/>
      <c r="K17" s="321"/>
      <c r="L17" s="321"/>
      <c r="M17" s="321"/>
      <c r="N17" s="321"/>
      <c r="O17" s="321"/>
      <c r="P17" s="32"/>
      <c r="Q17" s="9"/>
      <c r="S17" s="120">
        <v>9829013626</v>
      </c>
      <c r="T17" s="73">
        <v>9820073165</v>
      </c>
      <c r="AB17" s="33"/>
      <c r="AO17" s="134"/>
      <c r="AP17" s="134"/>
      <c r="AQ17" s="134"/>
      <c r="AR17" s="134"/>
      <c r="AS17" s="134"/>
    </row>
    <row r="18" spans="2:45" s="2" customFormat="1" ht="5.0999999999999996" customHeight="1" x14ac:dyDescent="0.25">
      <c r="B18" s="8"/>
      <c r="D18" s="32"/>
      <c r="E18" s="32"/>
      <c r="F18" s="32"/>
      <c r="G18" s="93"/>
      <c r="H18" s="85"/>
      <c r="I18" s="85"/>
      <c r="J18" s="85"/>
      <c r="K18" s="38"/>
      <c r="L18" s="85"/>
      <c r="M18" s="85"/>
      <c r="N18" s="85"/>
      <c r="O18" s="85"/>
      <c r="P18" s="32"/>
      <c r="Q18" s="9"/>
      <c r="S18" s="54"/>
      <c r="T18" s="123"/>
      <c r="AB18" s="33"/>
      <c r="AO18" s="134"/>
      <c r="AP18" s="134"/>
      <c r="AQ18" s="134"/>
      <c r="AR18" s="134"/>
      <c r="AS18" s="134"/>
    </row>
    <row r="19" spans="2:45" s="2" customFormat="1" ht="20.100000000000001" customHeight="1" x14ac:dyDescent="0.25">
      <c r="B19" s="8"/>
      <c r="D19" s="32"/>
      <c r="E19" s="32"/>
      <c r="F19" s="32"/>
      <c r="G19" s="32"/>
      <c r="H19" s="32"/>
      <c r="I19" s="32"/>
      <c r="J19" s="306" t="s">
        <v>167</v>
      </c>
      <c r="K19" s="306"/>
      <c r="L19" s="306"/>
      <c r="M19" s="151"/>
      <c r="N19" s="331" t="s">
        <v>169</v>
      </c>
      <c r="O19" s="331"/>
      <c r="P19" s="32"/>
      <c r="Q19" s="9"/>
      <c r="S19" s="54" t="s">
        <v>129</v>
      </c>
      <c r="T19" s="123" t="s">
        <v>130</v>
      </c>
      <c r="AB19" s="33"/>
      <c r="AO19" s="134"/>
      <c r="AP19" s="134"/>
      <c r="AQ19" s="134"/>
      <c r="AR19" s="134"/>
      <c r="AS19" s="134"/>
    </row>
    <row r="20" spans="2:45" s="2" customFormat="1" ht="5.0999999999999996" customHeight="1" x14ac:dyDescent="0.25">
      <c r="B20" s="8"/>
      <c r="D20" s="32"/>
      <c r="O20" s="89"/>
      <c r="P20" s="32"/>
      <c r="Q20" s="9"/>
      <c r="T20" s="75"/>
      <c r="AB20" s="33"/>
      <c r="AO20" s="134"/>
      <c r="AP20" s="134"/>
      <c r="AQ20" s="134"/>
      <c r="AR20" s="134"/>
      <c r="AS20" s="134"/>
    </row>
    <row r="21" spans="2:45" s="2" customFormat="1" ht="15" customHeight="1" x14ac:dyDescent="0.3">
      <c r="B21" s="8"/>
      <c r="D21" s="32"/>
      <c r="E21" s="32"/>
      <c r="G21" s="319" t="s">
        <v>163</v>
      </c>
      <c r="H21" s="319"/>
      <c r="I21" s="319"/>
      <c r="J21" s="319"/>
      <c r="K21" s="319"/>
      <c r="L21" s="319"/>
      <c r="M21" s="111"/>
      <c r="N21" s="111"/>
      <c r="O21" s="32"/>
      <c r="P21" s="84"/>
      <c r="Q21" s="9"/>
      <c r="S21" s="54" t="s">
        <v>131</v>
      </c>
      <c r="T21" s="123" t="s">
        <v>132</v>
      </c>
      <c r="AB21" s="33"/>
      <c r="AO21" s="134"/>
      <c r="AP21" s="134"/>
      <c r="AQ21" s="134"/>
      <c r="AR21" s="134"/>
      <c r="AS21" s="134"/>
    </row>
    <row r="22" spans="2:45" s="2" customFormat="1" ht="12" customHeight="1" x14ac:dyDescent="0.25">
      <c r="B22" s="8"/>
      <c r="C22" s="323" t="s">
        <v>170</v>
      </c>
      <c r="D22" s="323"/>
      <c r="E22" s="323"/>
      <c r="F22" s="323"/>
      <c r="G22" s="323"/>
      <c r="H22" s="323"/>
      <c r="I22" s="323"/>
      <c r="J22" s="323"/>
      <c r="K22" s="323"/>
      <c r="L22" s="323"/>
      <c r="M22" s="323"/>
      <c r="N22" s="323"/>
      <c r="O22" s="323"/>
      <c r="P22" s="101"/>
      <c r="Q22" s="9"/>
      <c r="S22" s="78"/>
      <c r="T22" s="79"/>
      <c r="AB22" s="33"/>
    </row>
    <row r="23" spans="2:45" s="2" customFormat="1" ht="5.0999999999999996" customHeight="1" x14ac:dyDescent="0.25">
      <c r="B23" s="8"/>
      <c r="D23" s="32"/>
      <c r="E23" s="90"/>
      <c r="F23" s="90"/>
      <c r="G23" s="101"/>
      <c r="H23" s="101"/>
      <c r="I23" s="101"/>
      <c r="J23" s="31"/>
      <c r="L23" s="32"/>
      <c r="M23" s="101"/>
      <c r="N23" s="90"/>
      <c r="O23" s="90"/>
      <c r="P23" s="101"/>
      <c r="Q23" s="9"/>
      <c r="S23" s="78"/>
      <c r="T23" s="79"/>
      <c r="AB23" s="33"/>
    </row>
    <row r="24" spans="2:45" s="2" customFormat="1" ht="90" customHeight="1" x14ac:dyDescent="0.25">
      <c r="B24" s="8"/>
      <c r="C24" s="324" t="s">
        <v>1780</v>
      </c>
      <c r="D24" s="324"/>
      <c r="E24" s="324"/>
      <c r="F24" s="324"/>
      <c r="G24" s="324"/>
      <c r="H24" s="324"/>
      <c r="I24" s="324"/>
      <c r="J24" s="324"/>
      <c r="K24" s="324"/>
      <c r="L24" s="324"/>
      <c r="M24" s="324"/>
      <c r="N24" s="324"/>
      <c r="O24" s="324"/>
      <c r="P24" s="324"/>
      <c r="Q24" s="9"/>
      <c r="AB24" s="33"/>
    </row>
    <row r="25" spans="2:45" s="2" customFormat="1" ht="5.0999999999999996" customHeight="1" x14ac:dyDescent="0.25">
      <c r="B25" s="8"/>
      <c r="D25" s="32"/>
      <c r="E25" s="80"/>
      <c r="F25" s="80"/>
      <c r="G25" s="84"/>
      <c r="H25" s="84"/>
      <c r="I25" s="84"/>
      <c r="J25" s="31"/>
      <c r="L25" s="32"/>
      <c r="M25" s="84"/>
      <c r="N25" s="80"/>
      <c r="O25" s="80"/>
      <c r="P25" s="84"/>
      <c r="Q25" s="9"/>
      <c r="T25" s="79"/>
      <c r="AB25" s="33"/>
    </row>
    <row r="26" spans="2:45" s="2" customFormat="1" ht="75" customHeight="1" x14ac:dyDescent="0.25">
      <c r="B26" s="8"/>
      <c r="C26" s="324" t="s">
        <v>1781</v>
      </c>
      <c r="D26" s="324"/>
      <c r="E26" s="324"/>
      <c r="F26" s="324"/>
      <c r="G26" s="324"/>
      <c r="H26" s="324"/>
      <c r="I26" s="324"/>
      <c r="J26" s="324"/>
      <c r="K26" s="324"/>
      <c r="L26" s="324"/>
      <c r="M26" s="324"/>
      <c r="N26" s="324"/>
      <c r="O26" s="324"/>
      <c r="P26" s="324"/>
      <c r="Q26" s="105"/>
      <c r="T26" s="79"/>
      <c r="AB26" s="33"/>
    </row>
    <row r="27" spans="2:45" s="2" customFormat="1" ht="5.0999999999999996" customHeight="1" x14ac:dyDescent="0.25">
      <c r="B27" s="8"/>
      <c r="C27" s="86"/>
      <c r="D27" s="86"/>
      <c r="E27" s="86"/>
      <c r="F27" s="86"/>
      <c r="G27" s="86"/>
      <c r="H27" s="86"/>
      <c r="I27" s="86"/>
      <c r="J27" s="106"/>
      <c r="K27" s="87"/>
      <c r="L27" s="87"/>
      <c r="M27" s="87"/>
      <c r="N27" s="87"/>
      <c r="O27" s="87"/>
      <c r="P27" s="87"/>
      <c r="Q27" s="9"/>
      <c r="T27" s="79"/>
      <c r="AB27" s="33"/>
    </row>
    <row r="28" spans="2:45" s="2" customFormat="1" ht="200.1" customHeight="1" x14ac:dyDescent="0.25">
      <c r="B28" s="8"/>
      <c r="C28" s="324" t="s">
        <v>1782</v>
      </c>
      <c r="D28" s="324"/>
      <c r="E28" s="324"/>
      <c r="F28" s="324"/>
      <c r="G28" s="324"/>
      <c r="H28" s="324"/>
      <c r="I28" s="324"/>
      <c r="J28" s="324"/>
      <c r="K28" s="324"/>
      <c r="L28" s="324"/>
      <c r="M28" s="324"/>
      <c r="N28" s="324"/>
      <c r="O28" s="324"/>
      <c r="P28" s="324"/>
      <c r="Q28" s="105"/>
      <c r="T28" s="79"/>
      <c r="AB28" s="33"/>
    </row>
    <row r="29" spans="2:45" s="2" customFormat="1" ht="5.0999999999999996" customHeight="1" x14ac:dyDescent="0.25">
      <c r="B29" s="8"/>
      <c r="D29" s="32"/>
      <c r="E29" s="3"/>
      <c r="F29" s="3"/>
      <c r="G29" s="89"/>
      <c r="H29" s="89"/>
      <c r="I29" s="89"/>
      <c r="J29" s="106"/>
      <c r="K29" s="3"/>
      <c r="L29" s="32"/>
      <c r="M29" s="32"/>
      <c r="N29" s="89"/>
      <c r="O29" s="89"/>
      <c r="P29" s="32"/>
      <c r="Q29" s="9"/>
      <c r="S29" s="71"/>
      <c r="T29" s="71"/>
      <c r="AB29" s="33"/>
    </row>
    <row r="30" spans="2:45" ht="15" customHeight="1" x14ac:dyDescent="0.25">
      <c r="B30" s="8"/>
      <c r="I30" s="2"/>
      <c r="J30" s="2"/>
      <c r="K30" s="326" t="s">
        <v>180</v>
      </c>
      <c r="L30" s="326"/>
      <c r="M30" s="326"/>
      <c r="N30" s="326"/>
      <c r="O30" s="326"/>
      <c r="P30" s="154"/>
      <c r="Q30" s="13"/>
      <c r="W30" s="42"/>
      <c r="Y30" s="47"/>
    </row>
    <row r="31" spans="2:45" ht="12" hidden="1" customHeight="1" x14ac:dyDescent="0.25">
      <c r="B31" s="8"/>
      <c r="I31" s="2"/>
      <c r="J31" s="2"/>
      <c r="K31" s="329" t="s">
        <v>177</v>
      </c>
      <c r="L31" s="329"/>
      <c r="M31" s="329"/>
      <c r="N31" s="329"/>
      <c r="O31" s="329"/>
      <c r="P31" s="135"/>
      <c r="Q31" s="13"/>
      <c r="W31" s="42"/>
      <c r="Y31" s="48"/>
    </row>
    <row r="32" spans="2:45" ht="15" customHeight="1" x14ac:dyDescent="0.25">
      <c r="B32" s="8"/>
      <c r="I32" s="2"/>
      <c r="J32" s="2"/>
      <c r="K32" s="326" t="s">
        <v>156</v>
      </c>
      <c r="L32" s="326"/>
      <c r="M32" s="326"/>
      <c r="N32" s="326"/>
      <c r="O32" s="326"/>
      <c r="P32" s="154"/>
      <c r="Q32" s="13"/>
      <c r="W32" s="42"/>
      <c r="Y32" s="48"/>
    </row>
    <row r="33" spans="1:25" ht="5.0999999999999996" customHeight="1" x14ac:dyDescent="0.25">
      <c r="B33" s="8"/>
      <c r="I33" s="2"/>
      <c r="J33" s="2"/>
      <c r="K33" s="157"/>
      <c r="L33" s="157"/>
      <c r="M33" s="157"/>
      <c r="N33" s="157"/>
      <c r="O33" s="157"/>
      <c r="P33" s="154"/>
      <c r="Q33" s="13"/>
      <c r="W33" s="42"/>
      <c r="Y33" s="158"/>
    </row>
    <row r="34" spans="1:25" s="168" customFormat="1" ht="24.95" customHeight="1" x14ac:dyDescent="0.25">
      <c r="B34" s="169"/>
      <c r="H34" s="327" t="str">
        <f>HYPERLINK("tel:"&amp;H35,"Call")</f>
        <v>Call</v>
      </c>
      <c r="I34" s="327"/>
      <c r="K34" s="328" t="str">
        <f>HYPERLINK("mailto:"&amp;K35&amp;"?subject="&amp;T5,"e-mail")</f>
        <v>e-mail</v>
      </c>
      <c r="L34" s="328"/>
      <c r="N34" s="332" t="str">
        <f>HYPERLINK("https://wa.me/"&amp;91&amp;H35&amp;"?text="&amp;T7,"whatsapp")</f>
        <v>whatsapp</v>
      </c>
      <c r="O34" s="332"/>
      <c r="P34" s="332"/>
      <c r="Q34" s="170"/>
      <c r="W34" s="171"/>
      <c r="Y34" s="172"/>
    </row>
    <row r="35" spans="1:25" ht="15" hidden="1" customHeight="1" x14ac:dyDescent="0.25">
      <c r="B35" s="8"/>
      <c r="H35" s="155">
        <v>9810216801</v>
      </c>
      <c r="I35" s="155"/>
      <c r="J35" s="155"/>
      <c r="K35" s="156" t="s">
        <v>62</v>
      </c>
      <c r="L35" s="155"/>
      <c r="P35" s="135"/>
      <c r="Q35" s="153"/>
      <c r="W35" s="42"/>
      <c r="Y35" s="48"/>
    </row>
    <row r="36" spans="1:25" s="2" customFormat="1" ht="15" customHeight="1" x14ac:dyDescent="0.25">
      <c r="B36" s="23"/>
      <c r="C36" s="24"/>
      <c r="D36" s="24"/>
      <c r="E36" s="24"/>
      <c r="F36" s="24"/>
      <c r="G36" s="24"/>
      <c r="H36" s="25"/>
      <c r="I36" s="24"/>
      <c r="J36" s="24"/>
      <c r="K36" s="24"/>
      <c r="L36" s="24"/>
      <c r="M36" s="24"/>
      <c r="N36" s="61"/>
      <c r="O36" s="61"/>
      <c r="P36" s="24"/>
      <c r="Q36" s="26"/>
      <c r="Y36" s="48"/>
    </row>
    <row r="37" spans="1:25" ht="5.0999999999999996" customHeight="1" x14ac:dyDescent="0.25">
      <c r="Y37" s="48"/>
    </row>
    <row r="38" spans="1:25" ht="3.75" customHeight="1" x14ac:dyDescent="0.25">
      <c r="A38" s="308"/>
      <c r="B38" s="308"/>
      <c r="C38" s="308"/>
      <c r="D38" s="308"/>
      <c r="E38" s="308"/>
      <c r="F38" s="27"/>
      <c r="G38" s="27"/>
      <c r="H38" s="29"/>
      <c r="I38" s="29"/>
      <c r="J38" s="29"/>
      <c r="K38" s="29"/>
      <c r="L38" s="29"/>
      <c r="M38" s="29"/>
      <c r="N38" s="29"/>
      <c r="Y38" s="48"/>
    </row>
    <row r="39" spans="1:25" ht="15" customHeight="1" x14ac:dyDescent="0.25">
      <c r="Y39" s="48"/>
    </row>
    <row r="40" spans="1:25" x14ac:dyDescent="0.25">
      <c r="T40" s="40" t="s">
        <v>161</v>
      </c>
      <c r="Y40" s="48"/>
    </row>
    <row r="41" spans="1:25" ht="30" x14ac:dyDescent="0.25">
      <c r="T41" s="40" t="s">
        <v>162</v>
      </c>
      <c r="Y41" s="48"/>
    </row>
    <row r="42" spans="1:25" x14ac:dyDescent="0.25">
      <c r="N42" s="1"/>
      <c r="O42" s="1"/>
      <c r="T42" s="40" t="s">
        <v>23</v>
      </c>
      <c r="Y42" s="48"/>
    </row>
    <row r="43" spans="1:25" x14ac:dyDescent="0.25">
      <c r="N43" s="1"/>
      <c r="O43" s="1"/>
      <c r="T43" s="40" t="s">
        <v>32</v>
      </c>
      <c r="Y43" s="48"/>
    </row>
    <row r="44" spans="1:25" x14ac:dyDescent="0.25">
      <c r="N44" s="1"/>
      <c r="O44" s="1"/>
      <c r="T44" s="41" t="s">
        <v>33</v>
      </c>
      <c r="Y44" s="48"/>
    </row>
    <row r="45" spans="1:25" x14ac:dyDescent="0.25">
      <c r="N45" s="1"/>
      <c r="O45" s="1"/>
      <c r="T45" s="42" t="s">
        <v>34</v>
      </c>
      <c r="Y45" s="48"/>
    </row>
    <row r="46" spans="1:25" ht="20.100000000000001" customHeight="1" x14ac:dyDescent="0.25">
      <c r="N46" s="1"/>
      <c r="O46" s="1"/>
      <c r="T46" s="42" t="s">
        <v>14</v>
      </c>
      <c r="Y46" s="48"/>
    </row>
    <row r="47" spans="1:25" ht="20.100000000000001" customHeight="1" x14ac:dyDescent="0.25">
      <c r="N47" s="1"/>
      <c r="O47" s="1"/>
      <c r="S47" s="35"/>
      <c r="T47" s="42" t="s">
        <v>47</v>
      </c>
      <c r="W47" s="35"/>
    </row>
    <row r="48" spans="1:25" ht="20.100000000000001" customHeight="1" x14ac:dyDescent="0.25">
      <c r="N48" s="1"/>
      <c r="O48" s="1"/>
      <c r="S48" s="35"/>
      <c r="T48" s="42" t="s">
        <v>35</v>
      </c>
      <c r="W48" s="35"/>
      <c r="Y48" s="49"/>
    </row>
    <row r="49" spans="14:25" ht="20.100000000000001" customHeight="1" x14ac:dyDescent="0.25">
      <c r="N49" s="1"/>
      <c r="O49" s="1"/>
      <c r="S49" s="35"/>
      <c r="T49" s="42" t="s">
        <v>36</v>
      </c>
      <c r="W49" s="35"/>
      <c r="X49" s="21"/>
      <c r="Y49" s="49"/>
    </row>
    <row r="50" spans="14:25" ht="20.100000000000001" customHeight="1" x14ac:dyDescent="0.25">
      <c r="N50" s="1"/>
      <c r="O50" s="1"/>
      <c r="S50" s="35"/>
      <c r="T50" s="42" t="s">
        <v>48</v>
      </c>
      <c r="W50" s="35"/>
      <c r="X50" s="21"/>
      <c r="Y50" s="49"/>
    </row>
    <row r="51" spans="14:25" ht="20.100000000000001" customHeight="1" x14ac:dyDescent="0.25">
      <c r="N51" s="1"/>
      <c r="O51" s="1"/>
      <c r="S51" s="35"/>
      <c r="T51" s="42" t="s">
        <v>24</v>
      </c>
      <c r="W51" s="35"/>
      <c r="Y51" s="49"/>
    </row>
    <row r="52" spans="14:25" ht="20.100000000000001" customHeight="1" x14ac:dyDescent="0.25">
      <c r="N52" s="1"/>
      <c r="O52" s="1"/>
      <c r="S52" s="35"/>
      <c r="T52" s="42" t="s">
        <v>53</v>
      </c>
      <c r="W52" s="35"/>
      <c r="Y52" s="49"/>
    </row>
    <row r="53" spans="14:25" ht="20.100000000000001" customHeight="1" x14ac:dyDescent="0.25">
      <c r="N53" s="1"/>
      <c r="O53" s="1"/>
      <c r="T53" s="42" t="s">
        <v>25</v>
      </c>
      <c r="W53" s="35"/>
      <c r="Y53" s="49"/>
    </row>
    <row r="54" spans="14:25" ht="20.100000000000001" customHeight="1" x14ac:dyDescent="0.25">
      <c r="N54" s="1"/>
      <c r="O54" s="1"/>
      <c r="S54" s="35"/>
      <c r="T54" s="42" t="s">
        <v>26</v>
      </c>
      <c r="W54" s="35"/>
      <c r="Y54" s="50"/>
    </row>
    <row r="55" spans="14:25" ht="20.100000000000001" customHeight="1" x14ac:dyDescent="0.25">
      <c r="N55" s="1"/>
      <c r="O55" s="1"/>
      <c r="S55" s="35"/>
      <c r="T55" s="42" t="s">
        <v>27</v>
      </c>
      <c r="W55" s="35"/>
      <c r="Y55" s="50"/>
    </row>
    <row r="56" spans="14:25" ht="20.100000000000001" customHeight="1" x14ac:dyDescent="0.25">
      <c r="N56" s="1"/>
      <c r="O56" s="1"/>
      <c r="S56" s="35"/>
      <c r="T56" s="42" t="s">
        <v>49</v>
      </c>
      <c r="W56" s="35"/>
      <c r="X56" s="21"/>
      <c r="Y56" s="50"/>
    </row>
    <row r="57" spans="14:25" ht="20.100000000000001" customHeight="1" x14ac:dyDescent="0.25">
      <c r="N57" s="1"/>
      <c r="O57" s="1"/>
      <c r="S57" s="35"/>
      <c r="T57" s="42" t="s">
        <v>28</v>
      </c>
      <c r="W57" s="35"/>
      <c r="Y57" s="50"/>
    </row>
    <row r="58" spans="14:25" ht="20.100000000000001" customHeight="1" x14ac:dyDescent="0.25">
      <c r="N58" s="1"/>
      <c r="O58" s="1"/>
      <c r="S58" s="35"/>
      <c r="T58" s="42" t="s">
        <v>54</v>
      </c>
      <c r="W58" s="35"/>
      <c r="X58" s="21"/>
      <c r="Y58" s="50"/>
    </row>
    <row r="59" spans="14:25" ht="20.100000000000001" customHeight="1" x14ac:dyDescent="0.25">
      <c r="N59" s="1"/>
      <c r="O59" s="1"/>
      <c r="S59" s="35"/>
      <c r="T59" s="42" t="s">
        <v>50</v>
      </c>
      <c r="W59" s="35"/>
      <c r="Y59" s="50"/>
    </row>
    <row r="60" spans="14:25" ht="20.100000000000001" customHeight="1" x14ac:dyDescent="0.25">
      <c r="N60" s="1"/>
      <c r="O60" s="1"/>
      <c r="S60" s="35"/>
      <c r="T60" s="42" t="s">
        <v>51</v>
      </c>
      <c r="W60" s="35"/>
      <c r="Y60" s="51"/>
    </row>
    <row r="61" spans="14:25" ht="20.100000000000001" customHeight="1" x14ac:dyDescent="0.25">
      <c r="N61" s="1"/>
      <c r="O61" s="1"/>
      <c r="T61" s="42" t="s">
        <v>52</v>
      </c>
      <c r="W61" s="35"/>
      <c r="Y61" s="51"/>
    </row>
    <row r="62" spans="14:25" ht="20.100000000000001" customHeight="1" x14ac:dyDescent="0.25">
      <c r="N62" s="1"/>
      <c r="O62" s="1"/>
      <c r="S62" s="35"/>
      <c r="W62" s="35"/>
      <c r="X62" s="21"/>
      <c r="Y62" s="51"/>
    </row>
    <row r="63" spans="14:25" ht="20.100000000000001" customHeight="1" x14ac:dyDescent="0.25">
      <c r="N63" s="1"/>
      <c r="O63" s="1"/>
      <c r="S63" s="35"/>
      <c r="W63" s="35"/>
      <c r="Y63" s="51"/>
    </row>
    <row r="64" spans="14:25" ht="20.100000000000001" customHeight="1" x14ac:dyDescent="0.25">
      <c r="N64" s="1"/>
      <c r="O64" s="1"/>
      <c r="S64" s="35"/>
      <c r="W64" s="35"/>
      <c r="Y64" s="51"/>
    </row>
    <row r="65" spans="14:25" ht="20.100000000000001" customHeight="1" x14ac:dyDescent="0.25">
      <c r="N65" s="1"/>
      <c r="O65" s="1"/>
      <c r="S65" s="35"/>
      <c r="W65" s="35"/>
      <c r="Y65" s="51"/>
    </row>
    <row r="66" spans="14:25" ht="20.100000000000001" customHeight="1" x14ac:dyDescent="0.25">
      <c r="N66" s="1"/>
      <c r="O66" s="1"/>
      <c r="S66" s="35"/>
      <c r="W66" s="35"/>
      <c r="Y66" s="52"/>
    </row>
    <row r="67" spans="14:25" ht="20.100000000000001" customHeight="1" x14ac:dyDescent="0.25">
      <c r="N67" s="1"/>
      <c r="O67" s="1"/>
      <c r="S67" s="35"/>
      <c r="W67" s="35"/>
      <c r="Y67" s="52"/>
    </row>
    <row r="68" spans="14:25" ht="20.100000000000001" customHeight="1" x14ac:dyDescent="0.25">
      <c r="N68" s="1"/>
      <c r="O68" s="1"/>
      <c r="S68" s="35"/>
      <c r="W68" s="35"/>
      <c r="Y68" s="52"/>
    </row>
    <row r="69" spans="14:25" ht="20.100000000000001" customHeight="1" x14ac:dyDescent="0.25">
      <c r="N69" s="1"/>
      <c r="O69" s="1"/>
      <c r="W69" s="35"/>
      <c r="Y69" s="52"/>
    </row>
    <row r="70" spans="14:25" ht="20.100000000000001" customHeight="1" x14ac:dyDescent="0.25">
      <c r="N70" s="1"/>
      <c r="O70" s="1"/>
      <c r="W70" s="35"/>
      <c r="Y70" s="52"/>
    </row>
    <row r="71" spans="14:25" ht="20.100000000000001" customHeight="1" x14ac:dyDescent="0.25">
      <c r="N71" s="1"/>
      <c r="O71" s="1"/>
      <c r="X71" s="35"/>
      <c r="Y71" s="52"/>
    </row>
    <row r="72" spans="14:25" ht="20.100000000000001" customHeight="1" x14ac:dyDescent="0.25">
      <c r="N72" s="1"/>
      <c r="O72" s="1"/>
      <c r="X72" s="35"/>
      <c r="Y72" s="49"/>
    </row>
    <row r="73" spans="14:25" ht="20.100000000000001" customHeight="1" x14ac:dyDescent="0.25">
      <c r="N73" s="1"/>
      <c r="O73" s="1"/>
      <c r="X73" s="35"/>
      <c r="Y73" s="49"/>
    </row>
    <row r="74" spans="14:25" ht="20.100000000000001" customHeight="1" x14ac:dyDescent="0.25">
      <c r="N74" s="1"/>
      <c r="O74" s="1"/>
      <c r="X74" s="35"/>
      <c r="Y74" s="49"/>
    </row>
    <row r="75" spans="14:25" ht="20.100000000000001" customHeight="1" x14ac:dyDescent="0.25">
      <c r="N75" s="1"/>
      <c r="O75" s="1"/>
      <c r="X75" s="35"/>
      <c r="Y75" s="49"/>
    </row>
    <row r="76" spans="14:25" ht="20.100000000000001" customHeight="1" x14ac:dyDescent="0.25">
      <c r="N76" s="1"/>
      <c r="O76" s="1"/>
      <c r="X76" s="35"/>
      <c r="Y76" s="49"/>
    </row>
    <row r="77" spans="14:25" ht="20.100000000000001" customHeight="1" x14ac:dyDescent="0.25">
      <c r="N77" s="1"/>
      <c r="O77" s="1"/>
      <c r="X77" s="35"/>
      <c r="Y77" s="49"/>
    </row>
    <row r="78" spans="14:25" ht="20.100000000000001" customHeight="1" x14ac:dyDescent="0.25">
      <c r="N78" s="1"/>
      <c r="O78" s="1"/>
      <c r="X78" s="35"/>
      <c r="Y78" s="51"/>
    </row>
    <row r="79" spans="14:25" ht="20.100000000000001" customHeight="1" x14ac:dyDescent="0.25">
      <c r="N79" s="1"/>
      <c r="O79" s="1"/>
      <c r="X79" s="35"/>
      <c r="Y79" s="51"/>
    </row>
    <row r="80" spans="14:25" ht="20.100000000000001" customHeight="1" x14ac:dyDescent="0.25">
      <c r="N80" s="1"/>
      <c r="O80" s="1"/>
      <c r="X80" s="35"/>
      <c r="Y80" s="51"/>
    </row>
    <row r="81" spans="14:25" ht="20.100000000000001" customHeight="1" x14ac:dyDescent="0.25">
      <c r="N81" s="1"/>
      <c r="O81" s="1"/>
      <c r="X81" s="35"/>
      <c r="Y81" s="51"/>
    </row>
    <row r="82" spans="14:25" ht="20.100000000000001" customHeight="1" x14ac:dyDescent="0.25">
      <c r="N82" s="1"/>
      <c r="O82" s="1"/>
      <c r="X82" s="35"/>
      <c r="Y82" s="39"/>
    </row>
    <row r="83" spans="14:25" ht="20.100000000000001" customHeight="1" x14ac:dyDescent="0.25">
      <c r="N83" s="1"/>
      <c r="O83" s="1"/>
      <c r="X83" s="35"/>
      <c r="Y83" s="51"/>
    </row>
    <row r="84" spans="14:25" x14ac:dyDescent="0.25">
      <c r="N84" s="1"/>
      <c r="O84" s="1"/>
      <c r="Y84" s="47"/>
    </row>
    <row r="85" spans="14:25" x14ac:dyDescent="0.25">
      <c r="N85" s="1"/>
      <c r="O85" s="1"/>
      <c r="Y85" s="47"/>
    </row>
    <row r="86" spans="14:25" x14ac:dyDescent="0.25">
      <c r="N86" s="1"/>
      <c r="O86" s="1"/>
      <c r="Y86" s="47"/>
    </row>
    <row r="87" spans="14:25" x14ac:dyDescent="0.25">
      <c r="N87" s="1"/>
      <c r="O87" s="1"/>
      <c r="Y87" s="47"/>
    </row>
    <row r="88" spans="14:25" x14ac:dyDescent="0.25">
      <c r="N88" s="1"/>
      <c r="O88" s="1"/>
      <c r="Y88" s="47"/>
    </row>
    <row r="89" spans="14:25" x14ac:dyDescent="0.25">
      <c r="N89" s="1"/>
      <c r="O89" s="1"/>
      <c r="Y89" s="47"/>
    </row>
    <row r="90" spans="14:25" x14ac:dyDescent="0.25">
      <c r="N90" s="1"/>
      <c r="O90" s="1"/>
      <c r="Y90" s="47"/>
    </row>
    <row r="91" spans="14:25" x14ac:dyDescent="0.25">
      <c r="N91" s="1"/>
      <c r="O91" s="1"/>
      <c r="Y91" s="47"/>
    </row>
    <row r="92" spans="14:25" x14ac:dyDescent="0.25">
      <c r="N92" s="1"/>
      <c r="O92" s="1"/>
      <c r="Y92" s="47"/>
    </row>
    <row r="93" spans="14:25" x14ac:dyDescent="0.25">
      <c r="N93" s="1"/>
      <c r="O93" s="1"/>
      <c r="Y93" s="47"/>
    </row>
    <row r="94" spans="14:25" x14ac:dyDescent="0.25">
      <c r="N94" s="1"/>
      <c r="O94" s="1"/>
      <c r="Y94" s="47"/>
    </row>
    <row r="95" spans="14:25" x14ac:dyDescent="0.25">
      <c r="N95" s="1"/>
      <c r="O95" s="1"/>
      <c r="Y95" s="47"/>
    </row>
    <row r="96" spans="14:25" x14ac:dyDescent="0.25">
      <c r="N96" s="1"/>
      <c r="O96" s="1"/>
      <c r="Y96" s="47"/>
    </row>
    <row r="97" spans="14:25" x14ac:dyDescent="0.25">
      <c r="N97" s="1"/>
      <c r="O97" s="1"/>
      <c r="Y97" s="47"/>
    </row>
  </sheetData>
  <sheetProtection algorithmName="SHA-512" hashValue="OEQgUAH7OBlY785Lzwsh31p+bR9CveRkrRSzRFPXJRe9ioJv/vpAXlMh8Fd+SQhiwY8L3WtyYPaSBTwf9AjBKw==" saltValue="SKgiQjlqrCQMXMJMjKNSAw==" spinCount="100000" sheet="1" objects="1" scenarios="1"/>
  <mergeCells count="25">
    <mergeCell ref="K34:L34"/>
    <mergeCell ref="K31:O31"/>
    <mergeCell ref="E13:I13"/>
    <mergeCell ref="K13:O13"/>
    <mergeCell ref="E15:I15"/>
    <mergeCell ref="J19:L19"/>
    <mergeCell ref="N19:O19"/>
    <mergeCell ref="K30:O30"/>
    <mergeCell ref="N34:P34"/>
    <mergeCell ref="F7:M7"/>
    <mergeCell ref="G21:L21"/>
    <mergeCell ref="C5:P5"/>
    <mergeCell ref="C4:P4"/>
    <mergeCell ref="A38:E38"/>
    <mergeCell ref="E17:I17"/>
    <mergeCell ref="K17:O17"/>
    <mergeCell ref="K15:O15"/>
    <mergeCell ref="C22:O22"/>
    <mergeCell ref="C24:P24"/>
    <mergeCell ref="C26:P26"/>
    <mergeCell ref="C28:P28"/>
    <mergeCell ref="E11:I11"/>
    <mergeCell ref="K11:O11"/>
    <mergeCell ref="K32:O32"/>
    <mergeCell ref="H34:I34"/>
  </mergeCells>
  <dataValidations disablePrompts="1" count="1">
    <dataValidation type="list" allowBlank="1" showInputMessage="1" showErrorMessage="1" sqref="H38:N38" xr:uid="{00000000-0002-0000-0200-000000000000}">
      <formula1>name</formula1>
    </dataValidation>
  </dataValidations>
  <hyperlinks>
    <hyperlink ref="N19:O19" location="'AIFTP Directory 2022'!E13" display="Home" xr:uid="{00000000-0004-0000-0200-000000000000}"/>
    <hyperlink ref="T19" r:id="rId1" display="mailto:abc@example.com" xr:uid="{00000000-0004-0000-0200-000001000000}"/>
    <hyperlink ref="T21" r:id="rId2" xr:uid="{00000000-0004-0000-0200-000002000000}"/>
    <hyperlink ref="S11" r:id="rId3" xr:uid="{00000000-0004-0000-0200-000003000000}"/>
    <hyperlink ref="T11" r:id="rId4" xr:uid="{00000000-0004-0000-0200-000004000000}"/>
  </hyperlinks>
  <pageMargins left="0.59055118110236227" right="1.7716535433070868" top="0.78740157480314965" bottom="0.19685039370078741" header="0" footer="0"/>
  <pageSetup scale="82" orientation="portrait" r:id="rId5"/>
  <headerFooter>
    <oddFooter>&amp;CPage &amp;P</oddFooter>
  </headerFooter>
  <drawing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V95"/>
  <sheetViews>
    <sheetView showGridLines="0" showRowColHeaders="0" view="pageBreakPreview" zoomScaleNormal="100" zoomScaleSheetLayoutView="100" workbookViewId="0">
      <pane ySplit="15" topLeftCell="A16" activePane="bottomLeft" state="frozen"/>
      <selection pane="bottomLeft" activeCell="AH18" sqref="AH18"/>
    </sheetView>
  </sheetViews>
  <sheetFormatPr defaultColWidth="9.140625" defaultRowHeight="15" x14ac:dyDescent="0.25"/>
  <cols>
    <col min="1" max="4" width="0.85546875" style="1" customWidth="1"/>
    <col min="5" max="6" width="4.28515625" style="1" customWidth="1"/>
    <col min="7" max="7" width="0.85546875" style="1" customWidth="1"/>
    <col min="8" max="9" width="4.28515625" style="1" customWidth="1"/>
    <col min="10" max="10" width="3.7109375" style="1" customWidth="1"/>
    <col min="11" max="12" width="4.28515625" style="1" customWidth="1"/>
    <col min="13" max="13" width="3.7109375" style="1" customWidth="1"/>
    <col min="14" max="15" width="4.28515625" style="56" customWidth="1"/>
    <col min="16" max="16" width="0.85546875" style="1" customWidth="1"/>
    <col min="17" max="17" width="1.7109375" style="1" customWidth="1"/>
    <col min="18" max="18" width="0.85546875" style="1" customWidth="1"/>
    <col min="19" max="19" width="20.7109375" style="1" hidden="1" customWidth="1"/>
    <col min="20" max="20" width="30.7109375" style="1" hidden="1" customWidth="1"/>
    <col min="21" max="21" width="18.28515625" style="1" hidden="1" customWidth="1"/>
    <col min="22" max="22" width="9.140625" style="1" hidden="1" customWidth="1"/>
    <col min="23" max="23" width="46.85546875" style="1" hidden="1" customWidth="1"/>
    <col min="24" max="24" width="9.140625" style="1" customWidth="1"/>
    <col min="25" max="25" width="11.28515625" style="1" customWidth="1"/>
    <col min="26" max="32" width="9.140625" style="1" hidden="1" customWidth="1"/>
    <col min="33" max="16384" width="9.140625" style="1"/>
  </cols>
  <sheetData>
    <row r="1" spans="2:48" ht="7.5" customHeight="1" x14ac:dyDescent="0.25"/>
    <row r="2" spans="2:48" s="2" customFormat="1" ht="5.0999999999999996" customHeight="1" x14ac:dyDescent="0.25">
      <c r="B2" s="5"/>
      <c r="C2" s="6"/>
      <c r="D2" s="6"/>
      <c r="E2" s="6"/>
      <c r="F2" s="6"/>
      <c r="G2" s="6"/>
      <c r="H2" s="6"/>
      <c r="I2" s="6"/>
      <c r="J2" s="6"/>
      <c r="K2" s="6"/>
      <c r="L2" s="6"/>
      <c r="M2" s="6"/>
      <c r="N2" s="57"/>
      <c r="O2" s="57"/>
      <c r="P2" s="6"/>
      <c r="Q2" s="7"/>
    </row>
    <row r="3" spans="2:48" s="2" customFormat="1" ht="5.0999999999999996" customHeight="1" x14ac:dyDescent="0.25">
      <c r="B3" s="8"/>
      <c r="C3" s="3"/>
      <c r="D3" s="3"/>
      <c r="E3" s="3"/>
      <c r="F3" s="3"/>
      <c r="G3" s="3"/>
      <c r="H3" s="3"/>
      <c r="I3" s="3"/>
      <c r="J3" s="3"/>
      <c r="K3" s="3"/>
      <c r="L3" s="3"/>
      <c r="M3" s="3"/>
      <c r="N3" s="64"/>
      <c r="O3" s="64"/>
      <c r="P3" s="3"/>
      <c r="Q3" s="9"/>
    </row>
    <row r="4" spans="2:48" s="2" customFormat="1" ht="20.100000000000001" customHeight="1" x14ac:dyDescent="0.25">
      <c r="B4" s="8"/>
      <c r="C4" s="305" t="s">
        <v>19</v>
      </c>
      <c r="D4" s="305"/>
      <c r="E4" s="305"/>
      <c r="F4" s="305"/>
      <c r="G4" s="305"/>
      <c r="H4" s="305"/>
      <c r="I4" s="305"/>
      <c r="J4" s="305"/>
      <c r="K4" s="305"/>
      <c r="L4" s="305"/>
      <c r="M4" s="305"/>
      <c r="N4" s="305"/>
      <c r="O4" s="305"/>
      <c r="P4" s="305"/>
      <c r="Q4" s="9"/>
      <c r="S4" s="66" t="s">
        <v>141</v>
      </c>
    </row>
    <row r="5" spans="2:48" s="2" customFormat="1" ht="20.100000000000001" customHeight="1" x14ac:dyDescent="0.25">
      <c r="B5" s="8"/>
      <c r="C5" s="333" t="s">
        <v>142</v>
      </c>
      <c r="D5" s="333"/>
      <c r="E5" s="333"/>
      <c r="F5" s="333"/>
      <c r="G5" s="333"/>
      <c r="H5" s="333"/>
      <c r="I5" s="333"/>
      <c r="J5" s="333"/>
      <c r="K5" s="333"/>
      <c r="L5" s="333"/>
      <c r="M5" s="333"/>
      <c r="N5" s="333"/>
      <c r="O5" s="333"/>
      <c r="P5" s="333"/>
      <c r="Q5" s="9"/>
      <c r="S5" s="72" t="s">
        <v>138</v>
      </c>
      <c r="T5" s="21" t="s">
        <v>8</v>
      </c>
    </row>
    <row r="6" spans="2:48" s="2" customFormat="1" ht="5.0999999999999996" customHeight="1" x14ac:dyDescent="0.25">
      <c r="B6" s="8"/>
      <c r="C6" s="86"/>
      <c r="D6" s="86"/>
      <c r="E6" s="86"/>
      <c r="F6" s="86"/>
      <c r="G6" s="86"/>
      <c r="H6" s="86"/>
      <c r="I6" s="86"/>
      <c r="J6" s="31"/>
      <c r="K6" s="87"/>
      <c r="L6" s="87"/>
      <c r="M6" s="87"/>
      <c r="N6" s="87"/>
      <c r="O6" s="87"/>
      <c r="P6" s="87"/>
      <c r="Q6" s="9"/>
    </row>
    <row r="7" spans="2:48" s="2" customFormat="1" ht="20.100000000000001" customHeight="1" x14ac:dyDescent="0.25">
      <c r="B7" s="8"/>
      <c r="C7" s="88"/>
      <c r="D7" s="88"/>
      <c r="E7" s="88"/>
      <c r="F7" s="309" t="s">
        <v>155</v>
      </c>
      <c r="G7" s="309"/>
      <c r="H7" s="309"/>
      <c r="I7" s="309"/>
      <c r="J7" s="309"/>
      <c r="K7" s="309"/>
      <c r="L7" s="309"/>
      <c r="M7" s="309"/>
      <c r="N7" s="112"/>
      <c r="O7" s="88"/>
      <c r="P7" s="88"/>
      <c r="Q7" s="9"/>
    </row>
    <row r="8" spans="2:48" s="2" customFormat="1" ht="2.1" customHeight="1" x14ac:dyDescent="0.25">
      <c r="B8" s="8"/>
      <c r="D8" s="32"/>
      <c r="O8" s="89"/>
      <c r="P8" s="32"/>
      <c r="Q8" s="9"/>
      <c r="S8" s="71">
        <v>9810216801</v>
      </c>
      <c r="T8" s="71">
        <v>9450361368</v>
      </c>
      <c r="AB8" s="33"/>
    </row>
    <row r="9" spans="2:48" s="2" customFormat="1" ht="15" customHeight="1" x14ac:dyDescent="0.3">
      <c r="B9" s="8"/>
      <c r="D9" s="32"/>
      <c r="E9" s="32"/>
      <c r="G9" s="319" t="s">
        <v>168</v>
      </c>
      <c r="H9" s="319"/>
      <c r="I9" s="319"/>
      <c r="J9" s="319"/>
      <c r="K9" s="319"/>
      <c r="L9" s="319"/>
      <c r="M9" s="111"/>
      <c r="N9" s="111"/>
      <c r="O9" s="32"/>
      <c r="P9" s="101"/>
      <c r="Q9" s="9"/>
      <c r="AB9" s="33"/>
    </row>
    <row r="10" spans="2:48" s="2" customFormat="1" ht="5.0999999999999996" customHeight="1" x14ac:dyDescent="0.25">
      <c r="B10" s="8"/>
      <c r="D10" s="32"/>
      <c r="E10" s="90"/>
      <c r="F10" s="90"/>
      <c r="G10" s="101"/>
      <c r="H10" s="101"/>
      <c r="I10" s="101"/>
      <c r="J10" s="31"/>
      <c r="L10" s="32"/>
      <c r="M10" s="101"/>
      <c r="N10" s="90"/>
      <c r="O10" s="90"/>
      <c r="P10" s="101"/>
      <c r="Q10" s="9"/>
      <c r="S10" s="78"/>
      <c r="T10" s="79"/>
      <c r="AB10" s="33"/>
    </row>
    <row r="11" spans="2:48" s="2" customFormat="1" ht="20.100000000000001" customHeight="1" x14ac:dyDescent="0.25">
      <c r="B11" s="8"/>
      <c r="D11" s="32"/>
      <c r="E11" s="90"/>
      <c r="F11" s="90"/>
      <c r="G11" s="149"/>
      <c r="H11" s="149"/>
      <c r="I11" s="149"/>
      <c r="J11" s="306" t="s">
        <v>167</v>
      </c>
      <c r="K11" s="306"/>
      <c r="L11" s="306"/>
      <c r="M11" s="151"/>
      <c r="N11" s="331" t="s">
        <v>169</v>
      </c>
      <c r="O11" s="331"/>
      <c r="P11" s="149"/>
      <c r="Q11" s="9"/>
      <c r="S11" s="78"/>
      <c r="T11" s="79"/>
      <c r="AB11" s="33"/>
    </row>
    <row r="12" spans="2:48" s="2" customFormat="1" ht="5.0999999999999996" customHeight="1" x14ac:dyDescent="0.25">
      <c r="B12" s="8"/>
      <c r="D12" s="32"/>
      <c r="E12" s="90"/>
      <c r="F12" s="90"/>
      <c r="G12" s="149"/>
      <c r="H12" s="149"/>
      <c r="I12" s="149"/>
      <c r="J12" s="31"/>
      <c r="L12" s="32"/>
      <c r="M12" s="149"/>
      <c r="N12" s="90"/>
      <c r="O12" s="90"/>
      <c r="P12" s="149"/>
      <c r="Q12" s="9"/>
      <c r="S12" s="78"/>
      <c r="T12" s="79"/>
      <c r="AB12" s="33"/>
    </row>
    <row r="13" spans="2:48" s="2" customFormat="1" ht="60" customHeight="1" x14ac:dyDescent="0.25">
      <c r="B13" s="8"/>
      <c r="C13" s="315" t="s">
        <v>178</v>
      </c>
      <c r="D13" s="315"/>
      <c r="E13" s="315"/>
      <c r="F13" s="315"/>
      <c r="G13" s="315"/>
      <c r="H13" s="315"/>
      <c r="I13" s="315"/>
      <c r="J13" s="315"/>
      <c r="K13" s="315"/>
      <c r="L13" s="315"/>
      <c r="M13" s="315"/>
      <c r="N13" s="315"/>
      <c r="O13" s="95"/>
      <c r="P13" s="95"/>
      <c r="Q13" s="9"/>
      <c r="AB13" s="33"/>
      <c r="AI13" s="315"/>
      <c r="AJ13" s="315"/>
      <c r="AK13" s="315"/>
      <c r="AL13" s="315"/>
      <c r="AM13" s="315"/>
      <c r="AN13" s="315"/>
      <c r="AO13" s="315"/>
      <c r="AP13" s="315"/>
      <c r="AQ13" s="315"/>
      <c r="AR13" s="315"/>
      <c r="AS13" s="315"/>
      <c r="AT13" s="315"/>
      <c r="AU13" s="315"/>
      <c r="AV13" s="315"/>
    </row>
    <row r="14" spans="2:48" ht="5.0999999999999996" customHeight="1" x14ac:dyDescent="0.25">
      <c r="B14" s="8"/>
      <c r="C14" s="3"/>
      <c r="D14" s="91"/>
      <c r="E14" s="306"/>
      <c r="F14" s="306"/>
      <c r="G14" s="306"/>
      <c r="H14" s="306"/>
      <c r="I14" s="306"/>
      <c r="J14" s="96"/>
      <c r="K14" s="321"/>
      <c r="L14" s="321"/>
      <c r="M14" s="321"/>
      <c r="N14" s="321"/>
      <c r="O14" s="321"/>
      <c r="P14" s="3"/>
      <c r="Q14" s="13"/>
      <c r="S14" s="1">
        <v>3</v>
      </c>
      <c r="W14" s="42"/>
      <c r="Y14" s="103"/>
    </row>
    <row r="15" spans="2:48" ht="15" customHeight="1" x14ac:dyDescent="0.25">
      <c r="B15" s="10"/>
      <c r="C15" s="342" t="s">
        <v>172</v>
      </c>
      <c r="D15" s="342"/>
      <c r="E15" s="342"/>
      <c r="F15" s="342"/>
      <c r="G15" s="342"/>
      <c r="H15" s="342"/>
      <c r="I15" s="114"/>
      <c r="J15" s="114"/>
      <c r="K15" s="114"/>
      <c r="L15" s="114"/>
      <c r="M15" s="114"/>
      <c r="N15" s="114"/>
      <c r="O15" s="114"/>
      <c r="P15" s="3"/>
      <c r="Q15" s="13"/>
      <c r="Y15" s="48"/>
    </row>
    <row r="16" spans="2:48" ht="5.0999999999999996" customHeight="1" x14ac:dyDescent="0.25">
      <c r="B16" s="10"/>
      <c r="C16" s="152"/>
      <c r="D16" s="152"/>
      <c r="E16" s="152"/>
      <c r="F16" s="152"/>
      <c r="G16" s="152"/>
      <c r="H16" s="152"/>
      <c r="I16" s="114"/>
      <c r="J16" s="114"/>
      <c r="K16" s="114"/>
      <c r="L16" s="114"/>
      <c r="M16" s="114"/>
      <c r="N16" s="114"/>
      <c r="O16" s="114"/>
      <c r="P16" s="3"/>
      <c r="Q16" s="13"/>
      <c r="Y16" s="150"/>
    </row>
    <row r="17" spans="2:32" ht="15" customHeight="1" x14ac:dyDescent="0.25">
      <c r="B17" s="10"/>
      <c r="C17" s="340" t="s">
        <v>1269</v>
      </c>
      <c r="D17" s="340"/>
      <c r="E17" s="340"/>
      <c r="F17" s="340"/>
      <c r="G17" s="340"/>
      <c r="H17" s="340"/>
      <c r="I17" s="340"/>
      <c r="J17" s="340"/>
      <c r="K17" s="341" t="s">
        <v>1270</v>
      </c>
      <c r="L17" s="341"/>
      <c r="M17" s="32"/>
      <c r="N17" s="32"/>
      <c r="O17" s="32"/>
      <c r="P17" s="32"/>
      <c r="Q17" s="13"/>
      <c r="Y17" s="48"/>
    </row>
    <row r="18" spans="2:32" ht="60" customHeight="1" x14ac:dyDescent="0.25">
      <c r="B18" s="10"/>
      <c r="C18" s="315" t="s">
        <v>1272</v>
      </c>
      <c r="D18" s="315"/>
      <c r="E18" s="315"/>
      <c r="F18" s="315"/>
      <c r="G18" s="315"/>
      <c r="H18" s="315"/>
      <c r="I18" s="315"/>
      <c r="J18" s="315"/>
      <c r="K18" s="315"/>
      <c r="L18" s="315"/>
      <c r="M18" s="315"/>
      <c r="N18" s="315"/>
      <c r="O18" s="315"/>
      <c r="P18" s="315"/>
      <c r="Q18" s="13"/>
      <c r="Y18" s="48"/>
    </row>
    <row r="19" spans="2:32" ht="2.1" customHeight="1" x14ac:dyDescent="0.25">
      <c r="B19" s="10"/>
      <c r="C19" s="95"/>
      <c r="D19" s="95"/>
      <c r="E19" s="95"/>
      <c r="F19" s="95"/>
      <c r="G19" s="95"/>
      <c r="H19" s="95"/>
      <c r="I19" s="95"/>
      <c r="J19" s="95"/>
      <c r="K19" s="95"/>
      <c r="L19" s="95"/>
      <c r="M19" s="95"/>
      <c r="N19" s="95"/>
      <c r="O19" s="95"/>
      <c r="P19" s="95"/>
      <c r="Q19" s="13"/>
      <c r="Y19" s="48"/>
    </row>
    <row r="20" spans="2:32" ht="90" customHeight="1" x14ac:dyDescent="0.25">
      <c r="B20" s="10"/>
      <c r="C20" s="315" t="s">
        <v>1784</v>
      </c>
      <c r="D20" s="315"/>
      <c r="E20" s="315"/>
      <c r="F20" s="315"/>
      <c r="G20" s="315"/>
      <c r="H20" s="315"/>
      <c r="I20" s="315"/>
      <c r="J20" s="315"/>
      <c r="K20" s="315"/>
      <c r="L20" s="315"/>
      <c r="M20" s="315"/>
      <c r="N20" s="315"/>
      <c r="O20" s="315"/>
      <c r="P20" s="315"/>
      <c r="Q20" s="13"/>
      <c r="Y20" s="48"/>
    </row>
    <row r="21" spans="2:32" ht="2.1" customHeight="1" x14ac:dyDescent="0.25">
      <c r="B21" s="10"/>
      <c r="C21" s="102"/>
      <c r="D21" s="102"/>
      <c r="E21" s="102"/>
      <c r="F21" s="102"/>
      <c r="G21" s="102"/>
      <c r="H21" s="102"/>
      <c r="I21" s="102"/>
      <c r="J21" s="102"/>
      <c r="K21" s="102"/>
      <c r="L21" s="102"/>
      <c r="M21" s="102"/>
      <c r="N21" s="102"/>
      <c r="O21" s="102"/>
      <c r="P21" s="102"/>
      <c r="Q21" s="13"/>
      <c r="Y21" s="48"/>
    </row>
    <row r="22" spans="2:32" ht="45" customHeight="1" x14ac:dyDescent="0.25">
      <c r="B22" s="10"/>
      <c r="C22" s="315" t="s">
        <v>1271</v>
      </c>
      <c r="D22" s="315"/>
      <c r="E22" s="315"/>
      <c r="F22" s="315"/>
      <c r="G22" s="315"/>
      <c r="H22" s="315"/>
      <c r="I22" s="315"/>
      <c r="J22" s="315"/>
      <c r="K22" s="315"/>
      <c r="L22" s="315"/>
      <c r="M22" s="315"/>
      <c r="N22" s="315"/>
      <c r="O22" s="315"/>
      <c r="P22" s="315"/>
      <c r="Q22" s="13"/>
      <c r="Y22" s="48"/>
    </row>
    <row r="23" spans="2:32" ht="2.1" customHeight="1" x14ac:dyDescent="0.25">
      <c r="B23" s="10"/>
      <c r="C23" s="102"/>
      <c r="D23" s="102"/>
      <c r="E23" s="102"/>
      <c r="F23" s="102"/>
      <c r="G23" s="102"/>
      <c r="H23" s="102"/>
      <c r="I23" s="102"/>
      <c r="J23" s="102"/>
      <c r="K23" s="102"/>
      <c r="L23" s="102"/>
      <c r="M23" s="102"/>
      <c r="N23" s="102"/>
      <c r="O23" s="102"/>
      <c r="P23" s="102"/>
      <c r="Q23" s="13"/>
      <c r="Y23" s="48"/>
    </row>
    <row r="24" spans="2:32" ht="75" customHeight="1" x14ac:dyDescent="0.25">
      <c r="B24" s="10"/>
      <c r="C24" s="315" t="s">
        <v>1783</v>
      </c>
      <c r="D24" s="315"/>
      <c r="E24" s="315"/>
      <c r="F24" s="315"/>
      <c r="G24" s="315"/>
      <c r="H24" s="315"/>
      <c r="I24" s="315"/>
      <c r="J24" s="315"/>
      <c r="K24" s="315"/>
      <c r="L24" s="315"/>
      <c r="M24" s="315"/>
      <c r="N24" s="315"/>
      <c r="O24" s="315"/>
      <c r="P24" s="315"/>
      <c r="Q24" s="13"/>
      <c r="Y24" s="48"/>
    </row>
    <row r="25" spans="2:32" ht="2.1" customHeight="1" x14ac:dyDescent="0.25">
      <c r="B25" s="10"/>
      <c r="C25" s="102"/>
      <c r="D25" s="102"/>
      <c r="E25" s="102"/>
      <c r="F25" s="102"/>
      <c r="G25" s="102"/>
      <c r="H25" s="102"/>
      <c r="I25" s="102"/>
      <c r="J25" s="102"/>
      <c r="K25" s="102"/>
      <c r="L25" s="102"/>
      <c r="M25" s="102"/>
      <c r="N25" s="102"/>
      <c r="O25" s="102"/>
      <c r="P25" s="102"/>
      <c r="Q25" s="13"/>
      <c r="Y25" s="48"/>
    </row>
    <row r="26" spans="2:32" ht="30" hidden="1" customHeight="1" x14ac:dyDescent="0.25">
      <c r="B26" s="10"/>
      <c r="C26" s="323" t="s">
        <v>179</v>
      </c>
      <c r="D26" s="323"/>
      <c r="E26" s="323"/>
      <c r="F26" s="323"/>
      <c r="G26" s="323"/>
      <c r="H26" s="323"/>
      <c r="I26" s="323"/>
      <c r="J26" s="323"/>
      <c r="K26" s="323"/>
      <c r="L26" s="323"/>
      <c r="M26" s="323"/>
      <c r="N26" s="323"/>
      <c r="O26" s="323"/>
      <c r="P26" s="323"/>
      <c r="Q26" s="13"/>
      <c r="Y26" s="48"/>
    </row>
    <row r="27" spans="2:32" ht="5.0999999999999996" customHeight="1" x14ac:dyDescent="0.25">
      <c r="B27" s="10"/>
      <c r="C27" s="103"/>
      <c r="D27" s="103"/>
      <c r="E27" s="103"/>
      <c r="F27" s="103"/>
      <c r="G27" s="103"/>
      <c r="H27" s="103"/>
      <c r="I27" s="103"/>
      <c r="J27" s="103"/>
      <c r="K27" s="103"/>
      <c r="L27" s="103"/>
      <c r="M27" s="103"/>
      <c r="N27" s="103"/>
      <c r="O27" s="103"/>
      <c r="P27" s="103"/>
      <c r="Q27" s="13"/>
      <c r="Y27" s="48"/>
    </row>
    <row r="28" spans="2:32" ht="20.100000000000001" customHeight="1" x14ac:dyDescent="0.25">
      <c r="B28" s="10"/>
      <c r="C28" s="336" t="s">
        <v>173</v>
      </c>
      <c r="D28" s="336"/>
      <c r="E28" s="336"/>
      <c r="F28" s="336"/>
      <c r="G28" s="336"/>
      <c r="H28" s="336"/>
      <c r="I28" s="336"/>
      <c r="J28" s="336"/>
      <c r="K28" s="336"/>
      <c r="L28" s="336"/>
      <c r="M28" s="336"/>
      <c r="N28" s="336"/>
      <c r="O28" s="336"/>
      <c r="P28" s="336"/>
      <c r="Q28" s="13"/>
      <c r="Y28" s="48"/>
    </row>
    <row r="29" spans="2:32" ht="5.0999999999999996" customHeight="1" x14ac:dyDescent="0.25">
      <c r="B29" s="10"/>
      <c r="C29" s="103"/>
      <c r="D29" s="103"/>
      <c r="E29" s="103"/>
      <c r="F29" s="103"/>
      <c r="G29" s="103"/>
      <c r="H29" s="103"/>
      <c r="I29" s="103"/>
      <c r="J29" s="103"/>
      <c r="K29" s="103"/>
      <c r="L29" s="103"/>
      <c r="M29" s="103"/>
      <c r="N29" s="103"/>
      <c r="O29" s="103"/>
      <c r="P29" s="103"/>
      <c r="Q29" s="13"/>
      <c r="Y29" s="48"/>
    </row>
    <row r="30" spans="2:32" ht="15" customHeight="1" x14ac:dyDescent="0.25">
      <c r="B30" s="10"/>
      <c r="C30" s="323" t="s">
        <v>1273</v>
      </c>
      <c r="D30" s="323"/>
      <c r="E30" s="323"/>
      <c r="F30" s="323"/>
      <c r="G30" s="323"/>
      <c r="H30" s="323"/>
      <c r="I30" s="323"/>
      <c r="J30" s="323"/>
      <c r="K30" s="323"/>
      <c r="L30" s="323"/>
      <c r="M30" s="323"/>
      <c r="N30" s="323"/>
      <c r="O30" s="323"/>
      <c r="P30" s="323"/>
      <c r="Q30" s="13"/>
      <c r="Y30" s="48"/>
      <c r="AA30" s="118" t="s">
        <v>141</v>
      </c>
      <c r="AB30" s="2"/>
    </row>
    <row r="31" spans="2:32" ht="15" hidden="1" customHeight="1" x14ac:dyDescent="0.25">
      <c r="B31" s="10"/>
      <c r="C31" s="323"/>
      <c r="D31" s="323"/>
      <c r="E31" s="323"/>
      <c r="F31" s="323"/>
      <c r="G31" s="323"/>
      <c r="H31" s="323"/>
      <c r="I31" s="323"/>
      <c r="J31" s="323"/>
      <c r="K31" s="323"/>
      <c r="L31" s="323"/>
      <c r="M31" s="323"/>
      <c r="N31" s="323"/>
      <c r="O31" s="323"/>
      <c r="P31" s="48"/>
      <c r="Q31" s="13"/>
      <c r="Y31" s="48"/>
      <c r="AE31" s="54" t="s">
        <v>127</v>
      </c>
      <c r="AF31" s="123" t="s">
        <v>128</v>
      </c>
    </row>
    <row r="32" spans="2:32" ht="24.95" customHeight="1" x14ac:dyDescent="0.25">
      <c r="B32" s="10"/>
      <c r="C32" s="334" t="str">
        <f>HYPERLINK("tel:"&amp;C33,"Call")</f>
        <v>Call</v>
      </c>
      <c r="D32" s="334"/>
      <c r="E32" s="334"/>
      <c r="F32" s="334"/>
      <c r="G32" s="95"/>
      <c r="H32" s="95"/>
      <c r="I32" s="335" t="str">
        <f>HYPERLINK("mailto:"&amp;I33&amp;"?subject="&amp;AB33,"e-mail")</f>
        <v>e-mail</v>
      </c>
      <c r="J32" s="335"/>
      <c r="K32" s="335"/>
      <c r="L32" s="95"/>
      <c r="M32" s="339" t="str">
        <f>HYPERLINK("https://wa.me/"&amp;91&amp;M33&amp;"?text="&amp;AB32,"whatsapp")</f>
        <v>whatsapp</v>
      </c>
      <c r="N32" s="339"/>
      <c r="O32" s="339"/>
      <c r="P32" s="339"/>
      <c r="Q32" s="13"/>
      <c r="Y32" s="48"/>
      <c r="AA32" s="119" t="s">
        <v>140</v>
      </c>
      <c r="AB32" s="74" t="s">
        <v>175</v>
      </c>
      <c r="AC32" s="2"/>
      <c r="AE32" s="54" t="s">
        <v>129</v>
      </c>
      <c r="AF32" s="123" t="s">
        <v>130</v>
      </c>
    </row>
    <row r="33" spans="1:32" s="2" customFormat="1" ht="20.100000000000001" hidden="1" customHeight="1" x14ac:dyDescent="0.25">
      <c r="B33" s="8"/>
      <c r="C33" s="337">
        <v>9810346847</v>
      </c>
      <c r="D33" s="337"/>
      <c r="E33" s="337"/>
      <c r="F33" s="337"/>
      <c r="G33" s="95"/>
      <c r="H33" s="95"/>
      <c r="I33" s="338" t="s">
        <v>174</v>
      </c>
      <c r="J33" s="337"/>
      <c r="K33" s="337"/>
      <c r="L33" s="95"/>
      <c r="M33" s="337">
        <f>C33</f>
        <v>9810346847</v>
      </c>
      <c r="N33" s="337"/>
      <c r="O33" s="337"/>
      <c r="P33" s="3"/>
      <c r="Q33" s="9"/>
      <c r="Y33" s="48"/>
      <c r="AA33" s="119" t="s">
        <v>138</v>
      </c>
      <c r="AB33" s="21" t="s">
        <v>175</v>
      </c>
      <c r="AC33" s="1"/>
      <c r="AD33" s="1"/>
      <c r="AE33" s="54" t="s">
        <v>131</v>
      </c>
      <c r="AF33" s="123" t="s">
        <v>132</v>
      </c>
    </row>
    <row r="34" spans="1:32" s="2" customFormat="1" ht="5.0999999999999996" customHeight="1" x14ac:dyDescent="0.25">
      <c r="B34" s="23"/>
      <c r="C34" s="124"/>
      <c r="D34" s="124"/>
      <c r="E34" s="124"/>
      <c r="F34" s="124"/>
      <c r="G34" s="125"/>
      <c r="H34" s="125"/>
      <c r="I34" s="126"/>
      <c r="J34" s="124"/>
      <c r="K34" s="124"/>
      <c r="L34" s="125"/>
      <c r="M34" s="124"/>
      <c r="N34" s="124"/>
      <c r="O34" s="124"/>
      <c r="P34" s="24"/>
      <c r="Q34" s="26"/>
      <c r="Y34" s="117"/>
      <c r="AA34" s="119"/>
      <c r="AB34" s="21"/>
      <c r="AC34" s="1"/>
      <c r="AD34" s="1"/>
      <c r="AE34" s="54"/>
      <c r="AF34" s="123"/>
    </row>
    <row r="35" spans="1:32" ht="5.0999999999999996" customHeight="1" x14ac:dyDescent="0.25">
      <c r="Y35" s="48"/>
      <c r="AA35" s="119"/>
      <c r="AB35" s="70"/>
    </row>
    <row r="36" spans="1:32" ht="3.75" customHeight="1" x14ac:dyDescent="0.25">
      <c r="A36" s="308"/>
      <c r="B36" s="308"/>
      <c r="C36" s="308"/>
      <c r="D36" s="308"/>
      <c r="E36" s="308"/>
      <c r="F36" s="27"/>
      <c r="G36" s="27"/>
      <c r="H36" s="29"/>
      <c r="I36" s="29"/>
      <c r="J36" s="29"/>
      <c r="K36" s="29"/>
      <c r="L36" s="29"/>
      <c r="M36" s="29"/>
      <c r="N36" s="29"/>
      <c r="Y36" s="48"/>
    </row>
    <row r="37" spans="1:32" ht="15" customHeight="1" x14ac:dyDescent="0.25">
      <c r="Y37" s="48"/>
    </row>
    <row r="38" spans="1:32" x14ac:dyDescent="0.25">
      <c r="T38" s="40" t="s">
        <v>161</v>
      </c>
      <c r="Y38" s="48"/>
    </row>
    <row r="39" spans="1:32" ht="30" x14ac:dyDescent="0.25">
      <c r="T39" s="40" t="s">
        <v>162</v>
      </c>
      <c r="Y39" s="48"/>
    </row>
    <row r="40" spans="1:32" x14ac:dyDescent="0.25">
      <c r="N40" s="1"/>
      <c r="O40" s="1"/>
      <c r="T40" s="40" t="s">
        <v>23</v>
      </c>
      <c r="Y40" s="48"/>
    </row>
    <row r="41" spans="1:32" x14ac:dyDescent="0.25">
      <c r="N41" s="1"/>
      <c r="O41" s="1"/>
      <c r="T41" s="40" t="s">
        <v>32</v>
      </c>
      <c r="Y41" s="48"/>
    </row>
    <row r="42" spans="1:32" x14ac:dyDescent="0.25">
      <c r="N42" s="1"/>
      <c r="O42" s="1"/>
      <c r="T42" s="41" t="s">
        <v>33</v>
      </c>
      <c r="Y42" s="48"/>
    </row>
    <row r="43" spans="1:32" x14ac:dyDescent="0.25">
      <c r="N43" s="1"/>
      <c r="O43" s="1"/>
      <c r="T43" s="42" t="s">
        <v>34</v>
      </c>
      <c r="Y43" s="48"/>
    </row>
    <row r="44" spans="1:32" ht="20.100000000000001" customHeight="1" x14ac:dyDescent="0.25">
      <c r="N44" s="1"/>
      <c r="O44" s="1"/>
      <c r="T44" s="42" t="s">
        <v>14</v>
      </c>
      <c r="Y44" s="48"/>
    </row>
    <row r="45" spans="1:32" ht="20.100000000000001" customHeight="1" x14ac:dyDescent="0.25">
      <c r="N45" s="1"/>
      <c r="O45" s="1"/>
      <c r="S45" s="35"/>
      <c r="T45" s="42" t="s">
        <v>47</v>
      </c>
      <c r="W45" s="35"/>
    </row>
    <row r="46" spans="1:32" ht="20.100000000000001" customHeight="1" x14ac:dyDescent="0.25">
      <c r="N46" s="1"/>
      <c r="O46" s="1"/>
      <c r="S46" s="35"/>
      <c r="T46" s="42" t="s">
        <v>35</v>
      </c>
      <c r="W46" s="35"/>
      <c r="Y46" s="49"/>
    </row>
    <row r="47" spans="1:32" ht="20.100000000000001" customHeight="1" x14ac:dyDescent="0.25">
      <c r="N47" s="1"/>
      <c r="O47" s="1"/>
      <c r="S47" s="35"/>
      <c r="T47" s="42" t="s">
        <v>36</v>
      </c>
      <c r="W47" s="35"/>
      <c r="X47" s="21"/>
      <c r="Y47" s="49"/>
    </row>
    <row r="48" spans="1:32" ht="20.100000000000001" customHeight="1" x14ac:dyDescent="0.25">
      <c r="N48" s="1"/>
      <c r="O48" s="1"/>
      <c r="S48" s="35"/>
      <c r="T48" s="42" t="s">
        <v>48</v>
      </c>
      <c r="W48" s="35"/>
      <c r="X48" s="21"/>
      <c r="Y48" s="49"/>
    </row>
    <row r="49" spans="14:25" ht="20.100000000000001" customHeight="1" x14ac:dyDescent="0.25">
      <c r="N49" s="1"/>
      <c r="O49" s="1"/>
      <c r="S49" s="35"/>
      <c r="T49" s="42" t="s">
        <v>24</v>
      </c>
      <c r="W49" s="35"/>
      <c r="Y49" s="49"/>
    </row>
    <row r="50" spans="14:25" ht="20.100000000000001" customHeight="1" x14ac:dyDescent="0.25">
      <c r="N50" s="1"/>
      <c r="O50" s="1"/>
      <c r="S50" s="35"/>
      <c r="T50" s="42" t="s">
        <v>53</v>
      </c>
      <c r="W50" s="35"/>
      <c r="Y50" s="49"/>
    </row>
    <row r="51" spans="14:25" ht="20.100000000000001" customHeight="1" x14ac:dyDescent="0.25">
      <c r="N51" s="1"/>
      <c r="O51" s="1"/>
      <c r="T51" s="42" t="s">
        <v>25</v>
      </c>
      <c r="W51" s="35"/>
      <c r="Y51" s="49"/>
    </row>
    <row r="52" spans="14:25" ht="20.100000000000001" customHeight="1" x14ac:dyDescent="0.25">
      <c r="N52" s="1"/>
      <c r="O52" s="1"/>
      <c r="S52" s="35"/>
      <c r="T52" s="42" t="s">
        <v>26</v>
      </c>
      <c r="W52" s="35"/>
      <c r="Y52" s="50"/>
    </row>
    <row r="53" spans="14:25" ht="20.100000000000001" customHeight="1" x14ac:dyDescent="0.25">
      <c r="N53" s="1"/>
      <c r="O53" s="1"/>
      <c r="S53" s="35"/>
      <c r="T53" s="42" t="s">
        <v>27</v>
      </c>
      <c r="W53" s="35"/>
      <c r="Y53" s="50"/>
    </row>
    <row r="54" spans="14:25" ht="20.100000000000001" customHeight="1" x14ac:dyDescent="0.25">
      <c r="N54" s="1"/>
      <c r="O54" s="1"/>
      <c r="S54" s="35"/>
      <c r="T54" s="42" t="s">
        <v>49</v>
      </c>
      <c r="W54" s="35"/>
      <c r="X54" s="21"/>
      <c r="Y54" s="50"/>
    </row>
    <row r="55" spans="14:25" ht="20.100000000000001" customHeight="1" x14ac:dyDescent="0.25">
      <c r="N55" s="1"/>
      <c r="O55" s="1"/>
      <c r="S55" s="35"/>
      <c r="T55" s="42" t="s">
        <v>28</v>
      </c>
      <c r="W55" s="35"/>
      <c r="Y55" s="50"/>
    </row>
    <row r="56" spans="14:25" ht="20.100000000000001" customHeight="1" x14ac:dyDescent="0.25">
      <c r="N56" s="1"/>
      <c r="O56" s="1"/>
      <c r="S56" s="35"/>
      <c r="T56" s="42" t="s">
        <v>54</v>
      </c>
      <c r="W56" s="35"/>
      <c r="X56" s="21"/>
      <c r="Y56" s="50"/>
    </row>
    <row r="57" spans="14:25" ht="20.100000000000001" customHeight="1" x14ac:dyDescent="0.25">
      <c r="N57" s="1"/>
      <c r="O57" s="1"/>
      <c r="S57" s="35"/>
      <c r="T57" s="42" t="s">
        <v>50</v>
      </c>
      <c r="W57" s="35"/>
      <c r="Y57" s="50"/>
    </row>
    <row r="58" spans="14:25" ht="20.100000000000001" customHeight="1" x14ac:dyDescent="0.25">
      <c r="N58" s="1"/>
      <c r="O58" s="1"/>
      <c r="S58" s="35"/>
      <c r="T58" s="42" t="s">
        <v>51</v>
      </c>
      <c r="W58" s="35"/>
      <c r="Y58" s="51"/>
    </row>
    <row r="59" spans="14:25" ht="20.100000000000001" customHeight="1" x14ac:dyDescent="0.25">
      <c r="N59" s="1"/>
      <c r="O59" s="1"/>
      <c r="T59" s="42" t="s">
        <v>52</v>
      </c>
      <c r="W59" s="35"/>
      <c r="Y59" s="51"/>
    </row>
    <row r="60" spans="14:25" ht="20.100000000000001" customHeight="1" x14ac:dyDescent="0.25">
      <c r="N60" s="1"/>
      <c r="O60" s="1"/>
      <c r="S60" s="35"/>
      <c r="W60" s="35"/>
      <c r="X60" s="21"/>
      <c r="Y60" s="51"/>
    </row>
    <row r="61" spans="14:25" ht="20.100000000000001" customHeight="1" x14ac:dyDescent="0.25">
      <c r="N61" s="1"/>
      <c r="O61" s="1"/>
      <c r="S61" s="35"/>
      <c r="W61" s="35"/>
      <c r="Y61" s="51"/>
    </row>
    <row r="62" spans="14:25" ht="20.100000000000001" customHeight="1" x14ac:dyDescent="0.25">
      <c r="N62" s="1"/>
      <c r="O62" s="1"/>
      <c r="S62" s="35"/>
      <c r="W62" s="35"/>
      <c r="Y62" s="51"/>
    </row>
    <row r="63" spans="14:25" ht="20.100000000000001" customHeight="1" x14ac:dyDescent="0.25">
      <c r="N63" s="1"/>
      <c r="O63" s="1"/>
      <c r="S63" s="35"/>
      <c r="W63" s="35"/>
      <c r="Y63" s="51"/>
    </row>
    <row r="64" spans="14:25" ht="20.100000000000001" customHeight="1" x14ac:dyDescent="0.25">
      <c r="N64" s="1"/>
      <c r="O64" s="1"/>
      <c r="S64" s="35"/>
      <c r="W64" s="35"/>
      <c r="Y64" s="52"/>
    </row>
    <row r="65" spans="14:25" ht="20.100000000000001" customHeight="1" x14ac:dyDescent="0.25">
      <c r="N65" s="1"/>
      <c r="O65" s="1"/>
      <c r="S65" s="35"/>
      <c r="W65" s="35"/>
      <c r="Y65" s="52"/>
    </row>
    <row r="66" spans="14:25" ht="20.100000000000001" customHeight="1" x14ac:dyDescent="0.25">
      <c r="N66" s="1"/>
      <c r="O66" s="1"/>
      <c r="S66" s="35"/>
      <c r="W66" s="35"/>
      <c r="Y66" s="52"/>
    </row>
    <row r="67" spans="14:25" ht="20.100000000000001" customHeight="1" x14ac:dyDescent="0.25">
      <c r="N67" s="1"/>
      <c r="O67" s="1"/>
      <c r="W67" s="35"/>
      <c r="Y67" s="52"/>
    </row>
    <row r="68" spans="14:25" ht="20.100000000000001" customHeight="1" x14ac:dyDescent="0.25">
      <c r="N68" s="1"/>
      <c r="O68" s="1"/>
      <c r="W68" s="35"/>
      <c r="Y68" s="52"/>
    </row>
    <row r="69" spans="14:25" ht="20.100000000000001" customHeight="1" x14ac:dyDescent="0.25">
      <c r="N69" s="1"/>
      <c r="O69" s="1"/>
      <c r="X69" s="35"/>
      <c r="Y69" s="52"/>
    </row>
    <row r="70" spans="14:25" ht="20.100000000000001" customHeight="1" x14ac:dyDescent="0.25">
      <c r="N70" s="1"/>
      <c r="O70" s="1"/>
      <c r="X70" s="35"/>
      <c r="Y70" s="49"/>
    </row>
    <row r="71" spans="14:25" ht="20.100000000000001" customHeight="1" x14ac:dyDescent="0.25">
      <c r="N71" s="1"/>
      <c r="O71" s="1"/>
      <c r="X71" s="35"/>
      <c r="Y71" s="49"/>
    </row>
    <row r="72" spans="14:25" ht="20.100000000000001" customHeight="1" x14ac:dyDescent="0.25">
      <c r="N72" s="1"/>
      <c r="O72" s="1"/>
      <c r="X72" s="35"/>
      <c r="Y72" s="49"/>
    </row>
    <row r="73" spans="14:25" ht="20.100000000000001" customHeight="1" x14ac:dyDescent="0.25">
      <c r="N73" s="1"/>
      <c r="O73" s="1"/>
      <c r="X73" s="35"/>
      <c r="Y73" s="49"/>
    </row>
    <row r="74" spans="14:25" ht="20.100000000000001" customHeight="1" x14ac:dyDescent="0.25">
      <c r="N74" s="1"/>
      <c r="O74" s="1"/>
      <c r="X74" s="35"/>
      <c r="Y74" s="49"/>
    </row>
    <row r="75" spans="14:25" ht="20.100000000000001" customHeight="1" x14ac:dyDescent="0.25">
      <c r="N75" s="1"/>
      <c r="O75" s="1"/>
      <c r="X75" s="35"/>
      <c r="Y75" s="49"/>
    </row>
    <row r="76" spans="14:25" ht="20.100000000000001" customHeight="1" x14ac:dyDescent="0.25">
      <c r="N76" s="1"/>
      <c r="O76" s="1"/>
      <c r="X76" s="35"/>
      <c r="Y76" s="51"/>
    </row>
    <row r="77" spans="14:25" ht="20.100000000000001" customHeight="1" x14ac:dyDescent="0.25">
      <c r="N77" s="1"/>
      <c r="O77" s="1"/>
      <c r="X77" s="35"/>
      <c r="Y77" s="51"/>
    </row>
    <row r="78" spans="14:25" ht="20.100000000000001" customHeight="1" x14ac:dyDescent="0.25">
      <c r="N78" s="1"/>
      <c r="O78" s="1"/>
      <c r="X78" s="35"/>
      <c r="Y78" s="51"/>
    </row>
    <row r="79" spans="14:25" ht="20.100000000000001" customHeight="1" x14ac:dyDescent="0.25">
      <c r="N79" s="1"/>
      <c r="O79" s="1"/>
      <c r="X79" s="35"/>
      <c r="Y79" s="51"/>
    </row>
    <row r="80" spans="14:25" ht="20.100000000000001" customHeight="1" x14ac:dyDescent="0.25">
      <c r="N80" s="1"/>
      <c r="O80" s="1"/>
      <c r="X80" s="35"/>
      <c r="Y80" s="39"/>
    </row>
    <row r="81" spans="14:25" ht="20.100000000000001" customHeight="1" x14ac:dyDescent="0.25">
      <c r="N81" s="1"/>
      <c r="O81" s="1"/>
      <c r="X81" s="35"/>
      <c r="Y81" s="51"/>
    </row>
    <row r="82" spans="14:25" x14ac:dyDescent="0.25">
      <c r="N82" s="1"/>
      <c r="O82" s="1"/>
      <c r="Y82" s="103"/>
    </row>
    <row r="83" spans="14:25" x14ac:dyDescent="0.25">
      <c r="N83" s="1"/>
      <c r="O83" s="1"/>
      <c r="Y83" s="103"/>
    </row>
    <row r="84" spans="14:25" x14ac:dyDescent="0.25">
      <c r="N84" s="1"/>
      <c r="O84" s="1"/>
      <c r="Y84" s="103"/>
    </row>
    <row r="85" spans="14:25" x14ac:dyDescent="0.25">
      <c r="N85" s="1"/>
      <c r="O85" s="1"/>
      <c r="Y85" s="103"/>
    </row>
    <row r="86" spans="14:25" x14ac:dyDescent="0.25">
      <c r="N86" s="1"/>
      <c r="O86" s="1"/>
      <c r="Y86" s="103"/>
    </row>
    <row r="87" spans="14:25" x14ac:dyDescent="0.25">
      <c r="N87" s="1"/>
      <c r="O87" s="1"/>
      <c r="Y87" s="103"/>
    </row>
    <row r="88" spans="14:25" x14ac:dyDescent="0.25">
      <c r="N88" s="1"/>
      <c r="O88" s="1"/>
      <c r="Y88" s="103"/>
    </row>
    <row r="89" spans="14:25" x14ac:dyDescent="0.25">
      <c r="N89" s="1"/>
      <c r="O89" s="1"/>
      <c r="Y89" s="103"/>
    </row>
    <row r="90" spans="14:25" x14ac:dyDescent="0.25">
      <c r="N90" s="1"/>
      <c r="O90" s="1"/>
      <c r="Y90" s="103"/>
    </row>
    <row r="91" spans="14:25" x14ac:dyDescent="0.25">
      <c r="N91" s="1"/>
      <c r="O91" s="1"/>
      <c r="Y91" s="103"/>
    </row>
    <row r="92" spans="14:25" x14ac:dyDescent="0.25">
      <c r="N92" s="1"/>
      <c r="O92" s="1"/>
      <c r="Y92" s="103"/>
    </row>
    <row r="93" spans="14:25" x14ac:dyDescent="0.25">
      <c r="N93" s="1"/>
      <c r="O93" s="1"/>
      <c r="Y93" s="103"/>
    </row>
    <row r="94" spans="14:25" x14ac:dyDescent="0.25">
      <c r="N94" s="1"/>
      <c r="O94" s="1"/>
      <c r="Y94" s="103"/>
    </row>
    <row r="95" spans="14:25" x14ac:dyDescent="0.25">
      <c r="N95" s="1"/>
      <c r="O95" s="1"/>
      <c r="Y95" s="103"/>
    </row>
  </sheetData>
  <sheetProtection algorithmName="SHA-512" hashValue="bqw6wgqz9gRGM3dPxlkgpcLVOoeeSXR0sFBKePpzNkYSGZwuH1dJwDyR5s+LWEr+aaNeiNo7qH5RgYv2yGywDA==" saltValue="PQEVnyr8AnI2byWAIpLpWg==" spinCount="100000" sheet="1" objects="1" scenarios="1"/>
  <mergeCells count="28">
    <mergeCell ref="AI13:AV13"/>
    <mergeCell ref="J11:L11"/>
    <mergeCell ref="N11:O11"/>
    <mergeCell ref="C17:J17"/>
    <mergeCell ref="K17:L17"/>
    <mergeCell ref="E14:I14"/>
    <mergeCell ref="K14:O14"/>
    <mergeCell ref="C15:H15"/>
    <mergeCell ref="C18:P18"/>
    <mergeCell ref="C20:P20"/>
    <mergeCell ref="A36:E36"/>
    <mergeCell ref="C32:F32"/>
    <mergeCell ref="I32:K32"/>
    <mergeCell ref="C22:P22"/>
    <mergeCell ref="C24:P24"/>
    <mergeCell ref="C26:P26"/>
    <mergeCell ref="C28:P28"/>
    <mergeCell ref="C30:P30"/>
    <mergeCell ref="C31:O31"/>
    <mergeCell ref="C33:F33"/>
    <mergeCell ref="I33:K33"/>
    <mergeCell ref="M33:O33"/>
    <mergeCell ref="M32:P32"/>
    <mergeCell ref="F7:M7"/>
    <mergeCell ref="G9:L9"/>
    <mergeCell ref="C4:P4"/>
    <mergeCell ref="C5:P5"/>
    <mergeCell ref="C13:N13"/>
  </mergeCells>
  <dataValidations disablePrompts="1" count="1">
    <dataValidation type="list" allowBlank="1" showInputMessage="1" showErrorMessage="1" sqref="H36:N36" xr:uid="{00000000-0002-0000-0300-000000000000}">
      <formula1>name</formula1>
    </dataValidation>
  </dataValidations>
  <hyperlinks>
    <hyperlink ref="I33" r:id="rId1" xr:uid="{00000000-0004-0000-0300-000000000000}"/>
    <hyperlink ref="AF32" r:id="rId2" display="mailto:abc@example.com" xr:uid="{00000000-0004-0000-0300-000001000000}"/>
    <hyperlink ref="AF33" r:id="rId3" xr:uid="{00000000-0004-0000-0300-000002000000}"/>
    <hyperlink ref="AF31" r:id="rId4" display="tel:+01273123456" xr:uid="{00000000-0004-0000-0300-000003000000}"/>
    <hyperlink ref="N11:O11" location="'AIFTP Directory 2022'!E13" display="Home" xr:uid="{00000000-0004-0000-0300-000004000000}"/>
  </hyperlinks>
  <pageMargins left="0.59055118110236227" right="1.7716535433070868" top="0.78740157480314965" bottom="0.19685039370078741" header="0" footer="0"/>
  <pageSetup scale="82" orientation="portrait" r:id="rId5"/>
  <headerFooter>
    <oddFooter>&amp;CPage &amp;P</oddFooter>
  </headerFooter>
  <drawing r:id="rId6"/>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AB143"/>
  <sheetViews>
    <sheetView showGridLines="0" showRowColHeaders="0" view="pageBreakPreview" zoomScaleNormal="100" zoomScaleSheetLayoutView="100" workbookViewId="0">
      <pane ySplit="21" topLeftCell="A22" activePane="bottomLeft" state="frozen"/>
      <selection pane="bottomLeft" activeCell="AB29" sqref="AB29"/>
    </sheetView>
  </sheetViews>
  <sheetFormatPr defaultColWidth="9.140625" defaultRowHeight="15" x14ac:dyDescent="0.25"/>
  <cols>
    <col min="1" max="4" width="0.85546875" style="1" customWidth="1"/>
    <col min="5" max="6" width="4.28515625" style="1" customWidth="1"/>
    <col min="7" max="7" width="0.85546875" style="1" customWidth="1"/>
    <col min="8" max="9" width="4.28515625" style="1" customWidth="1"/>
    <col min="10" max="10" width="3.7109375" style="1" customWidth="1"/>
    <col min="11" max="12" width="4.28515625" style="1" customWidth="1"/>
    <col min="13" max="13" width="3.7109375" style="1" customWidth="1"/>
    <col min="14" max="15" width="4.28515625" style="56" customWidth="1"/>
    <col min="16" max="16" width="0.85546875" style="1" customWidth="1"/>
    <col min="17" max="17" width="1.7109375" style="1" customWidth="1"/>
    <col min="18" max="18" width="0.85546875" style="1" customWidth="1"/>
    <col min="19" max="19" width="20.7109375" style="1" hidden="1" customWidth="1"/>
    <col min="20" max="20" width="30.7109375" style="1" hidden="1" customWidth="1"/>
    <col min="21" max="21" width="18.28515625" style="1" hidden="1" customWidth="1"/>
    <col min="22" max="22" width="9.140625" style="1" hidden="1" customWidth="1"/>
    <col min="23" max="23" width="46.85546875" style="1" hidden="1" customWidth="1"/>
    <col min="24" max="24" width="9.140625" style="1" hidden="1" customWidth="1"/>
    <col min="25" max="25" width="11.28515625" style="1" customWidth="1"/>
    <col min="26" max="27" width="9.140625" style="1" customWidth="1"/>
    <col min="28" max="16384" width="9.140625" style="1"/>
  </cols>
  <sheetData>
    <row r="1" spans="2:28" ht="7.5" customHeight="1" x14ac:dyDescent="0.25"/>
    <row r="2" spans="2:28" s="2" customFormat="1" ht="5.0999999999999996" customHeight="1" x14ac:dyDescent="0.25">
      <c r="B2" s="5"/>
      <c r="C2" s="6"/>
      <c r="D2" s="6"/>
      <c r="E2" s="6"/>
      <c r="F2" s="6"/>
      <c r="G2" s="6"/>
      <c r="H2" s="6"/>
      <c r="I2" s="6"/>
      <c r="J2" s="6"/>
      <c r="K2" s="6"/>
      <c r="L2" s="6"/>
      <c r="M2" s="6"/>
      <c r="N2" s="57"/>
      <c r="O2" s="57"/>
      <c r="P2" s="6"/>
      <c r="Q2" s="7"/>
    </row>
    <row r="3" spans="2:28" s="2" customFormat="1" ht="5.0999999999999996" customHeight="1" x14ac:dyDescent="0.25">
      <c r="B3" s="8"/>
      <c r="C3" s="3"/>
      <c r="D3" s="3"/>
      <c r="E3" s="3"/>
      <c r="F3" s="3"/>
      <c r="G3" s="3"/>
      <c r="H3" s="3"/>
      <c r="I3" s="3"/>
      <c r="J3" s="3"/>
      <c r="K3" s="3"/>
      <c r="L3" s="3"/>
      <c r="M3" s="3"/>
      <c r="N3" s="64"/>
      <c r="O3" s="64"/>
      <c r="P3" s="3"/>
      <c r="Q3" s="9"/>
    </row>
    <row r="4" spans="2:28" s="2" customFormat="1" ht="20.100000000000001" customHeight="1" x14ac:dyDescent="0.25">
      <c r="B4" s="8"/>
      <c r="C4" s="305" t="s">
        <v>19</v>
      </c>
      <c r="D4" s="305"/>
      <c r="E4" s="305"/>
      <c r="F4" s="305"/>
      <c r="G4" s="305"/>
      <c r="H4" s="305"/>
      <c r="I4" s="305"/>
      <c r="J4" s="305"/>
      <c r="K4" s="305"/>
      <c r="L4" s="305"/>
      <c r="M4" s="305"/>
      <c r="N4" s="305"/>
      <c r="O4" s="305"/>
      <c r="P4" s="305"/>
      <c r="Q4" s="9"/>
      <c r="S4" s="66" t="s">
        <v>141</v>
      </c>
    </row>
    <row r="5" spans="2:28" s="2" customFormat="1" ht="20.100000000000001" customHeight="1" x14ac:dyDescent="0.25">
      <c r="B5" s="8"/>
      <c r="C5" s="320" t="s">
        <v>142</v>
      </c>
      <c r="D5" s="320"/>
      <c r="E5" s="320"/>
      <c r="F5" s="320"/>
      <c r="G5" s="320"/>
      <c r="H5" s="320"/>
      <c r="I5" s="320"/>
      <c r="J5" s="320"/>
      <c r="K5" s="320"/>
      <c r="L5" s="320"/>
      <c r="M5" s="320"/>
      <c r="N5" s="320"/>
      <c r="O5" s="320"/>
      <c r="P5" s="320"/>
      <c r="Q5" s="9"/>
      <c r="S5" s="72" t="s">
        <v>138</v>
      </c>
      <c r="T5" s="21" t="s">
        <v>8</v>
      </c>
    </row>
    <row r="6" spans="2:28" s="2" customFormat="1" ht="5.0999999999999996" customHeight="1" x14ac:dyDescent="0.25">
      <c r="B6" s="8"/>
      <c r="C6" s="86"/>
      <c r="D6" s="86"/>
      <c r="E6" s="86"/>
      <c r="F6" s="86"/>
      <c r="G6" s="86"/>
      <c r="H6" s="86"/>
      <c r="I6" s="86"/>
      <c r="J6" s="31"/>
      <c r="K6" s="87"/>
      <c r="L6" s="87"/>
      <c r="M6" s="87"/>
      <c r="N6" s="87"/>
      <c r="O6" s="87"/>
      <c r="P6" s="87"/>
      <c r="Q6" s="9"/>
    </row>
    <row r="7" spans="2:28" s="2" customFormat="1" ht="20.100000000000001" customHeight="1" x14ac:dyDescent="0.25">
      <c r="B7" s="8"/>
      <c r="C7" s="88"/>
      <c r="D7" s="88"/>
      <c r="E7" s="88"/>
      <c r="F7" s="309" t="s">
        <v>155</v>
      </c>
      <c r="G7" s="309"/>
      <c r="H7" s="309"/>
      <c r="I7" s="309"/>
      <c r="J7" s="309"/>
      <c r="K7" s="309"/>
      <c r="L7" s="309"/>
      <c r="M7" s="309"/>
      <c r="N7" s="112"/>
      <c r="O7" s="88"/>
      <c r="P7" s="88"/>
      <c r="Q7" s="9"/>
    </row>
    <row r="8" spans="2:28" s="2" customFormat="1" ht="2.1" customHeight="1" x14ac:dyDescent="0.25">
      <c r="B8" s="8"/>
      <c r="D8" s="32"/>
      <c r="O8" s="89"/>
      <c r="P8" s="32"/>
      <c r="Q8" s="9"/>
      <c r="S8" s="71">
        <v>9810216801</v>
      </c>
      <c r="T8" s="71">
        <v>9450361368</v>
      </c>
      <c r="AB8" s="33"/>
    </row>
    <row r="9" spans="2:28" s="2" customFormat="1" ht="5.0999999999999996" customHeight="1" x14ac:dyDescent="0.25">
      <c r="B9" s="8"/>
      <c r="D9" s="32"/>
      <c r="E9" s="90"/>
      <c r="F9" s="90"/>
      <c r="G9" s="101"/>
      <c r="H9" s="101"/>
      <c r="I9" s="101"/>
      <c r="J9" s="31"/>
      <c r="L9" s="32"/>
      <c r="M9" s="101"/>
      <c r="N9" s="90"/>
      <c r="O9" s="90"/>
      <c r="P9" s="101"/>
      <c r="Q9" s="9"/>
      <c r="S9" s="78"/>
      <c r="T9" s="79"/>
      <c r="AB9" s="33"/>
    </row>
    <row r="10" spans="2:28" s="2" customFormat="1" ht="5.0999999999999996" customHeight="1" x14ac:dyDescent="0.25">
      <c r="B10" s="8"/>
      <c r="C10" s="102"/>
      <c r="D10" s="102"/>
      <c r="E10" s="102"/>
      <c r="F10" s="102"/>
      <c r="G10" s="102"/>
      <c r="H10" s="102"/>
      <c r="I10" s="102"/>
      <c r="J10" s="102"/>
      <c r="K10" s="102"/>
      <c r="L10" s="102"/>
      <c r="M10" s="102"/>
      <c r="N10" s="102"/>
      <c r="O10" s="95"/>
      <c r="P10" s="95"/>
      <c r="Q10" s="9"/>
      <c r="AB10" s="33"/>
    </row>
    <row r="11" spans="2:28" ht="20.100000000000001" hidden="1" customHeight="1" x14ac:dyDescent="0.25">
      <c r="B11" s="8"/>
      <c r="C11" s="3"/>
      <c r="D11" s="91"/>
      <c r="E11" s="306"/>
      <c r="F11" s="306"/>
      <c r="G11" s="306"/>
      <c r="H11" s="306"/>
      <c r="I11" s="306"/>
      <c r="J11" s="96"/>
      <c r="K11" s="321"/>
      <c r="L11" s="321"/>
      <c r="M11" s="321"/>
      <c r="N11" s="321"/>
      <c r="O11" s="321"/>
      <c r="P11" s="3"/>
      <c r="Q11" s="13"/>
      <c r="S11" s="1">
        <v>3</v>
      </c>
      <c r="W11" s="42"/>
      <c r="Y11" s="103"/>
    </row>
    <row r="12" spans="2:28" ht="5.0999999999999996" hidden="1" customHeight="1" x14ac:dyDescent="0.25">
      <c r="B12" s="8"/>
      <c r="C12" s="3"/>
      <c r="D12" s="32"/>
      <c r="E12" s="98"/>
      <c r="F12" s="98"/>
      <c r="G12" s="93"/>
      <c r="H12" s="129"/>
      <c r="I12" s="129"/>
      <c r="J12" s="129"/>
      <c r="K12" s="129"/>
      <c r="L12" s="129"/>
      <c r="M12" s="129"/>
      <c r="N12" s="129"/>
      <c r="O12" s="129"/>
      <c r="P12" s="3"/>
      <c r="Q12" s="13"/>
      <c r="W12" s="42"/>
      <c r="Y12" s="103"/>
    </row>
    <row r="13" spans="2:28" ht="20.100000000000001" hidden="1" customHeight="1" x14ac:dyDescent="0.25">
      <c r="B13" s="8"/>
      <c r="C13" s="3"/>
      <c r="D13" s="32"/>
      <c r="E13" s="306"/>
      <c r="F13" s="306"/>
      <c r="G13" s="306"/>
      <c r="H13" s="306"/>
      <c r="I13" s="306"/>
      <c r="J13" s="92"/>
      <c r="K13" s="325"/>
      <c r="L13" s="325"/>
      <c r="M13" s="325"/>
      <c r="N13" s="325"/>
      <c r="O13" s="325"/>
      <c r="P13" s="3"/>
      <c r="Q13" s="13"/>
      <c r="W13" s="42"/>
      <c r="Y13" s="103"/>
    </row>
    <row r="14" spans="2:28" ht="5.0999999999999996" hidden="1" customHeight="1" x14ac:dyDescent="0.25">
      <c r="B14" s="8"/>
      <c r="C14" s="3"/>
      <c r="D14" s="95"/>
      <c r="E14" s="32"/>
      <c r="F14" s="32"/>
      <c r="G14" s="93"/>
      <c r="H14" s="85"/>
      <c r="I14" s="85"/>
      <c r="J14" s="85"/>
      <c r="K14" s="85"/>
      <c r="L14" s="85"/>
      <c r="M14" s="85"/>
      <c r="N14" s="85"/>
      <c r="O14" s="85"/>
      <c r="P14" s="3"/>
      <c r="Q14" s="13"/>
      <c r="W14" s="42"/>
      <c r="Y14" s="103"/>
    </row>
    <row r="15" spans="2:28" ht="20.100000000000001" hidden="1" customHeight="1" x14ac:dyDescent="0.25">
      <c r="B15" s="8"/>
      <c r="C15" s="3"/>
      <c r="D15" s="32"/>
      <c r="E15" s="306"/>
      <c r="F15" s="306"/>
      <c r="G15" s="306"/>
      <c r="H15" s="306"/>
      <c r="I15" s="306"/>
      <c r="J15" s="94"/>
      <c r="K15" s="322"/>
      <c r="L15" s="322"/>
      <c r="M15" s="322"/>
      <c r="N15" s="322"/>
      <c r="O15" s="322"/>
      <c r="P15" s="3"/>
      <c r="Q15" s="13"/>
      <c r="W15" s="42"/>
      <c r="Y15" s="103"/>
    </row>
    <row r="16" spans="2:28" ht="5.0999999999999996" hidden="1" customHeight="1" x14ac:dyDescent="0.25">
      <c r="B16" s="8"/>
      <c r="C16" s="3"/>
      <c r="D16" s="98"/>
      <c r="E16" s="95"/>
      <c r="F16" s="95"/>
      <c r="G16" s="93"/>
      <c r="H16" s="89"/>
      <c r="I16" s="89"/>
      <c r="J16" s="2"/>
      <c r="K16" s="2"/>
      <c r="L16" s="90"/>
      <c r="M16" s="2"/>
      <c r="N16" s="80"/>
      <c r="O16" s="80"/>
      <c r="P16" s="3"/>
      <c r="Q16" s="13"/>
      <c r="W16" s="42"/>
      <c r="Y16" s="48"/>
    </row>
    <row r="17" spans="2:25" ht="20.100000000000001" hidden="1" customHeight="1" x14ac:dyDescent="0.25">
      <c r="B17" s="8"/>
      <c r="C17" s="3"/>
      <c r="D17" s="91"/>
      <c r="E17" s="306"/>
      <c r="F17" s="306"/>
      <c r="G17" s="306"/>
      <c r="H17" s="306"/>
      <c r="I17" s="306"/>
      <c r="J17" s="96"/>
      <c r="K17" s="321"/>
      <c r="L17" s="321"/>
      <c r="M17" s="321"/>
      <c r="N17" s="321"/>
      <c r="O17" s="321"/>
      <c r="P17" s="3"/>
      <c r="Q17" s="13"/>
      <c r="S17" s="1">
        <v>4</v>
      </c>
      <c r="W17" s="42"/>
      <c r="Y17" s="48"/>
    </row>
    <row r="18" spans="2:25" ht="5.0999999999999996" customHeight="1" x14ac:dyDescent="0.25">
      <c r="B18" s="8"/>
      <c r="C18" s="3"/>
      <c r="D18" s="32"/>
      <c r="E18" s="98"/>
      <c r="F18" s="98"/>
      <c r="G18" s="93"/>
      <c r="H18" s="104"/>
      <c r="I18" s="104"/>
      <c r="J18" s="104"/>
      <c r="K18" s="90"/>
      <c r="L18" s="104"/>
      <c r="M18" s="104"/>
      <c r="N18" s="104"/>
      <c r="O18" s="104"/>
      <c r="P18" s="3"/>
      <c r="Q18" s="13"/>
      <c r="W18" s="42"/>
      <c r="Y18" s="48"/>
    </row>
    <row r="19" spans="2:25" ht="20.100000000000001" customHeight="1" x14ac:dyDescent="0.25">
      <c r="B19" s="8"/>
      <c r="C19" s="3"/>
      <c r="D19" s="32"/>
      <c r="E19" s="32"/>
      <c r="F19" s="32"/>
      <c r="G19" s="32"/>
      <c r="H19" s="32"/>
      <c r="I19" s="32"/>
      <c r="J19" s="306" t="s">
        <v>167</v>
      </c>
      <c r="K19" s="306"/>
      <c r="L19" s="306"/>
      <c r="M19" s="151"/>
      <c r="N19" s="331" t="s">
        <v>169</v>
      </c>
      <c r="O19" s="331"/>
      <c r="P19" s="3"/>
      <c r="Q19" s="13"/>
      <c r="W19" s="42"/>
      <c r="Y19" s="48"/>
    </row>
    <row r="20" spans="2:25" ht="5.0999999999999996" customHeight="1" x14ac:dyDescent="0.25">
      <c r="B20" s="10"/>
      <c r="C20" s="3"/>
      <c r="D20" s="98"/>
      <c r="E20" s="98"/>
      <c r="F20" s="98"/>
      <c r="G20" s="93"/>
      <c r="H20" s="104"/>
      <c r="I20" s="104"/>
      <c r="J20" s="104"/>
      <c r="K20" s="104"/>
      <c r="L20" s="104"/>
      <c r="M20" s="104"/>
      <c r="N20" s="104"/>
      <c r="O20" s="104"/>
      <c r="P20" s="3"/>
      <c r="Q20" s="13"/>
      <c r="Y20" s="48"/>
    </row>
    <row r="21" spans="2:25" ht="20.100000000000001" customHeight="1" x14ac:dyDescent="0.3">
      <c r="B21" s="113"/>
      <c r="C21" s="95"/>
      <c r="D21" s="95"/>
      <c r="E21" s="95"/>
      <c r="F21" s="95"/>
      <c r="G21" s="319" t="s">
        <v>164</v>
      </c>
      <c r="H21" s="319"/>
      <c r="I21" s="319"/>
      <c r="J21" s="319"/>
      <c r="K21" s="319"/>
      <c r="L21" s="319"/>
      <c r="M21" s="95"/>
      <c r="N21" s="95"/>
      <c r="O21" s="95"/>
      <c r="P21" s="95"/>
      <c r="Q21" s="13"/>
      <c r="Y21" s="48"/>
    </row>
    <row r="22" spans="2:25" ht="27.75" customHeight="1" x14ac:dyDescent="0.25">
      <c r="B22" s="10"/>
      <c r="C22" s="32"/>
      <c r="D22" s="32"/>
      <c r="E22" s="148">
        <v>1</v>
      </c>
      <c r="F22" s="343" t="s">
        <v>1779</v>
      </c>
      <c r="G22" s="343"/>
      <c r="H22" s="343"/>
      <c r="I22" s="343"/>
      <c r="J22" s="343"/>
      <c r="K22" s="343"/>
      <c r="L22" s="343"/>
      <c r="M22" s="343"/>
      <c r="N22" s="343"/>
      <c r="O22" s="343"/>
      <c r="P22" s="95"/>
      <c r="Q22" s="13"/>
      <c r="Y22" s="48"/>
    </row>
    <row r="23" spans="2:25" ht="27.75" customHeight="1" x14ac:dyDescent="0.25">
      <c r="B23" s="10"/>
      <c r="C23" s="32"/>
      <c r="D23" s="86"/>
      <c r="E23" s="148">
        <v>2</v>
      </c>
      <c r="F23" s="343" t="s">
        <v>1259</v>
      </c>
      <c r="G23" s="343" t="s">
        <v>1259</v>
      </c>
      <c r="H23" s="343" t="s">
        <v>1259</v>
      </c>
      <c r="I23" s="343" t="s">
        <v>1259</v>
      </c>
      <c r="J23" s="343" t="s">
        <v>1259</v>
      </c>
      <c r="K23" s="343" t="s">
        <v>1259</v>
      </c>
      <c r="L23" s="343" t="s">
        <v>1259</v>
      </c>
      <c r="M23" s="343" t="s">
        <v>1259</v>
      </c>
      <c r="N23" s="343" t="s">
        <v>1259</v>
      </c>
      <c r="O23" s="343" t="s">
        <v>1259</v>
      </c>
      <c r="P23" s="87"/>
      <c r="Q23" s="13"/>
      <c r="Y23" s="48"/>
    </row>
    <row r="24" spans="2:25" ht="27.75" customHeight="1" x14ac:dyDescent="0.25">
      <c r="B24" s="10"/>
      <c r="C24" s="32"/>
      <c r="D24" s="88"/>
      <c r="E24" s="148">
        <v>3</v>
      </c>
      <c r="F24" s="343" t="s">
        <v>1260</v>
      </c>
      <c r="G24" s="343" t="s">
        <v>1260</v>
      </c>
      <c r="H24" s="343" t="s">
        <v>1260</v>
      </c>
      <c r="I24" s="343" t="s">
        <v>1260</v>
      </c>
      <c r="J24" s="343" t="s">
        <v>1260</v>
      </c>
      <c r="K24" s="343" t="s">
        <v>1260</v>
      </c>
      <c r="L24" s="343" t="s">
        <v>1260</v>
      </c>
      <c r="M24" s="343" t="s">
        <v>1260</v>
      </c>
      <c r="N24" s="343" t="s">
        <v>1260</v>
      </c>
      <c r="O24" s="343" t="s">
        <v>1260</v>
      </c>
      <c r="P24" s="95"/>
      <c r="Q24" s="13"/>
      <c r="Y24" s="48"/>
    </row>
    <row r="25" spans="2:25" ht="27.75" customHeight="1" x14ac:dyDescent="0.25">
      <c r="B25" s="10"/>
      <c r="C25" s="32"/>
      <c r="D25" s="32"/>
      <c r="E25" s="148">
        <v>4</v>
      </c>
      <c r="F25" s="343" t="s">
        <v>1261</v>
      </c>
      <c r="G25" s="343" t="s">
        <v>1261</v>
      </c>
      <c r="H25" s="343" t="s">
        <v>1261</v>
      </c>
      <c r="I25" s="343" t="s">
        <v>1261</v>
      </c>
      <c r="J25" s="343" t="s">
        <v>1261</v>
      </c>
      <c r="K25" s="343" t="s">
        <v>1261</v>
      </c>
      <c r="L25" s="343" t="s">
        <v>1261</v>
      </c>
      <c r="M25" s="343" t="s">
        <v>1261</v>
      </c>
      <c r="N25" s="343" t="s">
        <v>1261</v>
      </c>
      <c r="O25" s="343" t="s">
        <v>1261</v>
      </c>
      <c r="P25" s="32"/>
      <c r="Q25" s="13"/>
      <c r="Y25" s="48"/>
    </row>
    <row r="26" spans="2:25" ht="27.75" customHeight="1" x14ac:dyDescent="0.25">
      <c r="B26" s="10"/>
      <c r="C26" s="32"/>
      <c r="D26" s="32"/>
      <c r="E26" s="148">
        <v>5</v>
      </c>
      <c r="F26" s="343" t="s">
        <v>1234</v>
      </c>
      <c r="G26" s="343" t="s">
        <v>1234</v>
      </c>
      <c r="H26" s="343" t="s">
        <v>1234</v>
      </c>
      <c r="I26" s="343" t="s">
        <v>1234</v>
      </c>
      <c r="J26" s="343" t="s">
        <v>1234</v>
      </c>
      <c r="K26" s="343" t="s">
        <v>1234</v>
      </c>
      <c r="L26" s="343" t="s">
        <v>1234</v>
      </c>
      <c r="M26" s="343" t="s">
        <v>1234</v>
      </c>
      <c r="N26" s="343" t="s">
        <v>1234</v>
      </c>
      <c r="O26" s="343" t="s">
        <v>1234</v>
      </c>
      <c r="P26" s="95"/>
      <c r="Q26" s="13"/>
      <c r="Y26" s="48"/>
    </row>
    <row r="27" spans="2:25" ht="27.75" customHeight="1" x14ac:dyDescent="0.25">
      <c r="B27" s="10"/>
      <c r="C27" s="32"/>
      <c r="D27" s="32"/>
      <c r="E27" s="148">
        <v>6</v>
      </c>
      <c r="F27" s="343" t="s">
        <v>1262</v>
      </c>
      <c r="G27" s="343" t="s">
        <v>1262</v>
      </c>
      <c r="H27" s="343" t="s">
        <v>1262</v>
      </c>
      <c r="I27" s="343" t="s">
        <v>1262</v>
      </c>
      <c r="J27" s="343" t="s">
        <v>1262</v>
      </c>
      <c r="K27" s="343" t="s">
        <v>1262</v>
      </c>
      <c r="L27" s="343" t="s">
        <v>1262</v>
      </c>
      <c r="M27" s="343" t="s">
        <v>1262</v>
      </c>
      <c r="N27" s="343" t="s">
        <v>1262</v>
      </c>
      <c r="O27" s="343" t="s">
        <v>1262</v>
      </c>
      <c r="P27" s="101"/>
      <c r="Q27" s="13"/>
      <c r="Y27" s="48"/>
    </row>
    <row r="28" spans="2:25" ht="27.75" customHeight="1" x14ac:dyDescent="0.25">
      <c r="B28" s="10"/>
      <c r="C28" s="32"/>
      <c r="D28" s="32"/>
      <c r="E28" s="148">
        <v>7</v>
      </c>
      <c r="F28" s="343" t="s">
        <v>23</v>
      </c>
      <c r="G28" s="343" t="s">
        <v>23</v>
      </c>
      <c r="H28" s="343" t="s">
        <v>23</v>
      </c>
      <c r="I28" s="343" t="s">
        <v>23</v>
      </c>
      <c r="J28" s="343" t="s">
        <v>23</v>
      </c>
      <c r="K28" s="343" t="s">
        <v>23</v>
      </c>
      <c r="L28" s="343" t="s">
        <v>23</v>
      </c>
      <c r="M28" s="343" t="s">
        <v>23</v>
      </c>
      <c r="N28" s="343" t="s">
        <v>23</v>
      </c>
      <c r="O28" s="343" t="s">
        <v>23</v>
      </c>
      <c r="P28" s="101"/>
      <c r="Q28" s="13"/>
      <c r="Y28" s="48"/>
    </row>
    <row r="29" spans="2:25" ht="27.75" customHeight="1" x14ac:dyDescent="0.25">
      <c r="B29" s="10"/>
      <c r="C29" s="32"/>
      <c r="D29" s="32"/>
      <c r="E29" s="148">
        <v>8</v>
      </c>
      <c r="F29" s="343" t="s">
        <v>32</v>
      </c>
      <c r="G29" s="343" t="s">
        <v>32</v>
      </c>
      <c r="H29" s="343" t="s">
        <v>32</v>
      </c>
      <c r="I29" s="343" t="s">
        <v>32</v>
      </c>
      <c r="J29" s="343" t="s">
        <v>32</v>
      </c>
      <c r="K29" s="343" t="s">
        <v>32</v>
      </c>
      <c r="L29" s="343" t="s">
        <v>32</v>
      </c>
      <c r="M29" s="343" t="s">
        <v>32</v>
      </c>
      <c r="N29" s="343" t="s">
        <v>32</v>
      </c>
      <c r="O29" s="343" t="s">
        <v>32</v>
      </c>
      <c r="P29" s="101"/>
      <c r="Q29" s="13"/>
      <c r="Y29" s="48"/>
    </row>
    <row r="30" spans="2:25" ht="27.75" customHeight="1" x14ac:dyDescent="0.25">
      <c r="B30" s="10"/>
      <c r="C30" s="32"/>
      <c r="D30" s="95"/>
      <c r="E30" s="148">
        <v>9</v>
      </c>
      <c r="F30" s="343" t="s">
        <v>33</v>
      </c>
      <c r="G30" s="343" t="s">
        <v>33</v>
      </c>
      <c r="H30" s="343" t="s">
        <v>33</v>
      </c>
      <c r="I30" s="343" t="s">
        <v>33</v>
      </c>
      <c r="J30" s="343" t="s">
        <v>33</v>
      </c>
      <c r="K30" s="343" t="s">
        <v>33</v>
      </c>
      <c r="L30" s="343" t="s">
        <v>33</v>
      </c>
      <c r="M30" s="343" t="s">
        <v>33</v>
      </c>
      <c r="N30" s="343" t="s">
        <v>33</v>
      </c>
      <c r="O30" s="343" t="s">
        <v>33</v>
      </c>
      <c r="P30" s="98"/>
      <c r="Q30" s="13"/>
      <c r="Y30" s="48"/>
    </row>
    <row r="31" spans="2:25" ht="27.75" customHeight="1" x14ac:dyDescent="0.25">
      <c r="B31" s="10"/>
      <c r="C31" s="32"/>
      <c r="D31" s="32"/>
      <c r="E31" s="148">
        <v>10</v>
      </c>
      <c r="F31" s="343" t="s">
        <v>34</v>
      </c>
      <c r="G31" s="343" t="s">
        <v>34</v>
      </c>
      <c r="H31" s="343" t="s">
        <v>34</v>
      </c>
      <c r="I31" s="343" t="s">
        <v>34</v>
      </c>
      <c r="J31" s="343" t="s">
        <v>34</v>
      </c>
      <c r="K31" s="343" t="s">
        <v>34</v>
      </c>
      <c r="L31" s="343" t="s">
        <v>34</v>
      </c>
      <c r="M31" s="343" t="s">
        <v>34</v>
      </c>
      <c r="N31" s="343" t="s">
        <v>34</v>
      </c>
      <c r="O31" s="343" t="s">
        <v>34</v>
      </c>
      <c r="P31" s="3"/>
      <c r="Q31" s="13"/>
      <c r="Y31" s="48"/>
    </row>
    <row r="32" spans="2:25" ht="27.75" customHeight="1" x14ac:dyDescent="0.25">
      <c r="B32" s="10"/>
      <c r="C32" s="32"/>
      <c r="D32" s="32"/>
      <c r="E32" s="148">
        <v>11</v>
      </c>
      <c r="F32" s="343" t="s">
        <v>14</v>
      </c>
      <c r="G32" s="343" t="s">
        <v>14</v>
      </c>
      <c r="H32" s="343" t="s">
        <v>14</v>
      </c>
      <c r="I32" s="343" t="s">
        <v>14</v>
      </c>
      <c r="J32" s="343" t="s">
        <v>14</v>
      </c>
      <c r="K32" s="343" t="s">
        <v>14</v>
      </c>
      <c r="L32" s="343" t="s">
        <v>14</v>
      </c>
      <c r="M32" s="343" t="s">
        <v>14</v>
      </c>
      <c r="N32" s="343" t="s">
        <v>14</v>
      </c>
      <c r="O32" s="343" t="s">
        <v>14</v>
      </c>
      <c r="P32" s="3"/>
      <c r="Q32" s="13"/>
      <c r="Y32" s="147"/>
    </row>
    <row r="33" spans="2:25" ht="27.75" customHeight="1" x14ac:dyDescent="0.25">
      <c r="B33" s="10"/>
      <c r="C33" s="32"/>
      <c r="D33" s="32"/>
      <c r="E33" s="148">
        <v>12</v>
      </c>
      <c r="F33" s="343" t="s">
        <v>47</v>
      </c>
      <c r="G33" s="343" t="s">
        <v>47</v>
      </c>
      <c r="H33" s="343" t="s">
        <v>47</v>
      </c>
      <c r="I33" s="343" t="s">
        <v>47</v>
      </c>
      <c r="J33" s="343" t="s">
        <v>47</v>
      </c>
      <c r="K33" s="343" t="s">
        <v>47</v>
      </c>
      <c r="L33" s="343" t="s">
        <v>47</v>
      </c>
      <c r="M33" s="343" t="s">
        <v>47</v>
      </c>
      <c r="N33" s="343" t="s">
        <v>47</v>
      </c>
      <c r="O33" s="343" t="s">
        <v>47</v>
      </c>
      <c r="P33" s="3"/>
      <c r="Q33" s="13"/>
      <c r="Y33" s="147"/>
    </row>
    <row r="34" spans="2:25" ht="27.75" customHeight="1" x14ac:dyDescent="0.25">
      <c r="B34" s="10"/>
      <c r="C34" s="32"/>
      <c r="D34" s="32"/>
      <c r="E34" s="148">
        <v>13</v>
      </c>
      <c r="F34" s="343" t="s">
        <v>1265</v>
      </c>
      <c r="G34" s="343" t="s">
        <v>1265</v>
      </c>
      <c r="H34" s="343" t="s">
        <v>1265</v>
      </c>
      <c r="I34" s="343" t="s">
        <v>1265</v>
      </c>
      <c r="J34" s="343" t="s">
        <v>1265</v>
      </c>
      <c r="K34" s="343" t="s">
        <v>1265</v>
      </c>
      <c r="L34" s="343" t="s">
        <v>1265</v>
      </c>
      <c r="M34" s="343" t="s">
        <v>1265</v>
      </c>
      <c r="N34" s="343" t="s">
        <v>1265</v>
      </c>
      <c r="O34" s="343" t="s">
        <v>1265</v>
      </c>
      <c r="P34" s="3"/>
      <c r="Q34" s="13"/>
      <c r="Y34" s="147"/>
    </row>
    <row r="35" spans="2:25" ht="27.75" customHeight="1" x14ac:dyDescent="0.25">
      <c r="B35" s="10"/>
      <c r="C35" s="32"/>
      <c r="D35" s="32"/>
      <c r="E35" s="148">
        <v>14</v>
      </c>
      <c r="F35" s="343" t="s">
        <v>1266</v>
      </c>
      <c r="G35" s="343" t="s">
        <v>1266</v>
      </c>
      <c r="H35" s="343" t="s">
        <v>1266</v>
      </c>
      <c r="I35" s="343" t="s">
        <v>1266</v>
      </c>
      <c r="J35" s="343" t="s">
        <v>1266</v>
      </c>
      <c r="K35" s="343" t="s">
        <v>1266</v>
      </c>
      <c r="L35" s="343" t="s">
        <v>1266</v>
      </c>
      <c r="M35" s="343" t="s">
        <v>1266</v>
      </c>
      <c r="N35" s="343" t="s">
        <v>1266</v>
      </c>
      <c r="O35" s="343" t="s">
        <v>1266</v>
      </c>
      <c r="P35" s="3"/>
      <c r="Q35" s="13"/>
      <c r="Y35" s="147"/>
    </row>
    <row r="36" spans="2:25" ht="27.75" customHeight="1" x14ac:dyDescent="0.25">
      <c r="B36" s="10"/>
      <c r="C36" s="32"/>
      <c r="D36" s="32"/>
      <c r="E36" s="148">
        <v>15</v>
      </c>
      <c r="F36" s="343" t="s">
        <v>36</v>
      </c>
      <c r="G36" s="343" t="s">
        <v>36</v>
      </c>
      <c r="H36" s="343" t="s">
        <v>36</v>
      </c>
      <c r="I36" s="343" t="s">
        <v>36</v>
      </c>
      <c r="J36" s="343" t="s">
        <v>36</v>
      </c>
      <c r="K36" s="343" t="s">
        <v>36</v>
      </c>
      <c r="L36" s="343" t="s">
        <v>36</v>
      </c>
      <c r="M36" s="343" t="s">
        <v>36</v>
      </c>
      <c r="N36" s="343" t="s">
        <v>36</v>
      </c>
      <c r="O36" s="343" t="s">
        <v>36</v>
      </c>
      <c r="P36" s="3"/>
      <c r="Q36" s="13"/>
      <c r="Y36" s="147"/>
    </row>
    <row r="37" spans="2:25" ht="27.75" customHeight="1" x14ac:dyDescent="0.25">
      <c r="B37" s="10"/>
      <c r="C37" s="32"/>
      <c r="D37" s="32"/>
      <c r="E37" s="148">
        <v>16</v>
      </c>
      <c r="F37" s="343" t="s">
        <v>48</v>
      </c>
      <c r="G37" s="343" t="s">
        <v>48</v>
      </c>
      <c r="H37" s="343" t="s">
        <v>48</v>
      </c>
      <c r="I37" s="343" t="s">
        <v>48</v>
      </c>
      <c r="J37" s="343" t="s">
        <v>48</v>
      </c>
      <c r="K37" s="343" t="s">
        <v>48</v>
      </c>
      <c r="L37" s="343" t="s">
        <v>48</v>
      </c>
      <c r="M37" s="343" t="s">
        <v>48</v>
      </c>
      <c r="N37" s="343" t="s">
        <v>48</v>
      </c>
      <c r="O37" s="343" t="s">
        <v>48</v>
      </c>
      <c r="P37" s="3"/>
      <c r="Q37" s="13"/>
      <c r="Y37" s="147"/>
    </row>
    <row r="38" spans="2:25" ht="27.75" customHeight="1" x14ac:dyDescent="0.25">
      <c r="B38" s="10"/>
      <c r="C38" s="32"/>
      <c r="D38" s="32"/>
      <c r="E38" s="148">
        <v>17</v>
      </c>
      <c r="F38" s="343" t="s">
        <v>1263</v>
      </c>
      <c r="G38" s="343" t="s">
        <v>1263</v>
      </c>
      <c r="H38" s="343" t="s">
        <v>1263</v>
      </c>
      <c r="I38" s="343" t="s">
        <v>1263</v>
      </c>
      <c r="J38" s="343" t="s">
        <v>1263</v>
      </c>
      <c r="K38" s="343" t="s">
        <v>1263</v>
      </c>
      <c r="L38" s="343" t="s">
        <v>1263</v>
      </c>
      <c r="M38" s="343" t="s">
        <v>1263</v>
      </c>
      <c r="N38" s="343" t="s">
        <v>1263</v>
      </c>
      <c r="O38" s="343" t="s">
        <v>1263</v>
      </c>
      <c r="P38" s="3"/>
      <c r="Q38" s="13"/>
      <c r="Y38" s="147"/>
    </row>
    <row r="39" spans="2:25" ht="27.75" customHeight="1" x14ac:dyDescent="0.25">
      <c r="B39" s="10"/>
      <c r="C39" s="32"/>
      <c r="D39" s="32"/>
      <c r="E39" s="148">
        <v>18</v>
      </c>
      <c r="F39" s="343" t="s">
        <v>1264</v>
      </c>
      <c r="G39" s="343" t="s">
        <v>1264</v>
      </c>
      <c r="H39" s="343" t="s">
        <v>1264</v>
      </c>
      <c r="I39" s="343" t="s">
        <v>1264</v>
      </c>
      <c r="J39" s="343" t="s">
        <v>1264</v>
      </c>
      <c r="K39" s="343" t="s">
        <v>1264</v>
      </c>
      <c r="L39" s="343" t="s">
        <v>1264</v>
      </c>
      <c r="M39" s="343" t="s">
        <v>1264</v>
      </c>
      <c r="N39" s="343" t="s">
        <v>1264</v>
      </c>
      <c r="O39" s="343" t="s">
        <v>1264</v>
      </c>
      <c r="P39" s="3"/>
      <c r="Q39" s="13"/>
      <c r="Y39" s="147"/>
    </row>
    <row r="40" spans="2:25" ht="27.75" customHeight="1" x14ac:dyDescent="0.25">
      <c r="B40" s="10"/>
      <c r="C40" s="32"/>
      <c r="D40" s="32"/>
      <c r="E40" s="148">
        <v>19</v>
      </c>
      <c r="F40" s="343" t="s">
        <v>53</v>
      </c>
      <c r="G40" s="343" t="s">
        <v>53</v>
      </c>
      <c r="H40" s="343" t="s">
        <v>53</v>
      </c>
      <c r="I40" s="343" t="s">
        <v>53</v>
      </c>
      <c r="J40" s="343" t="s">
        <v>53</v>
      </c>
      <c r="K40" s="343" t="s">
        <v>53</v>
      </c>
      <c r="L40" s="343" t="s">
        <v>53</v>
      </c>
      <c r="M40" s="343" t="s">
        <v>53</v>
      </c>
      <c r="N40" s="343" t="s">
        <v>53</v>
      </c>
      <c r="O40" s="343" t="s">
        <v>53</v>
      </c>
      <c r="P40" s="3"/>
      <c r="Q40" s="13"/>
      <c r="Y40" s="147"/>
    </row>
    <row r="41" spans="2:25" ht="27.75" customHeight="1" x14ac:dyDescent="0.25">
      <c r="B41" s="10"/>
      <c r="C41" s="32"/>
      <c r="D41" s="32"/>
      <c r="E41" s="148">
        <v>20</v>
      </c>
      <c r="F41" s="343" t="s">
        <v>25</v>
      </c>
      <c r="G41" s="343" t="s">
        <v>25</v>
      </c>
      <c r="H41" s="343" t="s">
        <v>25</v>
      </c>
      <c r="I41" s="343" t="s">
        <v>25</v>
      </c>
      <c r="J41" s="343" t="s">
        <v>25</v>
      </c>
      <c r="K41" s="343" t="s">
        <v>25</v>
      </c>
      <c r="L41" s="343" t="s">
        <v>25</v>
      </c>
      <c r="M41" s="343" t="s">
        <v>25</v>
      </c>
      <c r="N41" s="343" t="s">
        <v>25</v>
      </c>
      <c r="O41" s="343" t="s">
        <v>25</v>
      </c>
      <c r="P41" s="3"/>
      <c r="Q41" s="13"/>
      <c r="Y41" s="147"/>
    </row>
    <row r="42" spans="2:25" ht="27.75" customHeight="1" x14ac:dyDescent="0.25">
      <c r="B42" s="10"/>
      <c r="C42" s="32"/>
      <c r="D42" s="32"/>
      <c r="E42" s="148">
        <v>21</v>
      </c>
      <c r="F42" s="343" t="s">
        <v>257</v>
      </c>
      <c r="G42" s="343" t="s">
        <v>257</v>
      </c>
      <c r="H42" s="343" t="s">
        <v>257</v>
      </c>
      <c r="I42" s="343" t="s">
        <v>257</v>
      </c>
      <c r="J42" s="343" t="s">
        <v>257</v>
      </c>
      <c r="K42" s="343" t="s">
        <v>257</v>
      </c>
      <c r="L42" s="343" t="s">
        <v>257</v>
      </c>
      <c r="M42" s="343" t="s">
        <v>257</v>
      </c>
      <c r="N42" s="343" t="s">
        <v>257</v>
      </c>
      <c r="O42" s="343" t="s">
        <v>257</v>
      </c>
      <c r="P42" s="3"/>
      <c r="Q42" s="13"/>
      <c r="Y42" s="147"/>
    </row>
    <row r="43" spans="2:25" ht="27.75" customHeight="1" x14ac:dyDescent="0.25">
      <c r="B43" s="10"/>
      <c r="C43" s="32"/>
      <c r="D43" s="32"/>
      <c r="E43" s="148">
        <v>22</v>
      </c>
      <c r="F43" s="343" t="s">
        <v>258</v>
      </c>
      <c r="G43" s="343" t="s">
        <v>258</v>
      </c>
      <c r="H43" s="343" t="s">
        <v>258</v>
      </c>
      <c r="I43" s="343" t="s">
        <v>258</v>
      </c>
      <c r="J43" s="343" t="s">
        <v>258</v>
      </c>
      <c r="K43" s="343" t="s">
        <v>258</v>
      </c>
      <c r="L43" s="343" t="s">
        <v>258</v>
      </c>
      <c r="M43" s="343" t="s">
        <v>258</v>
      </c>
      <c r="N43" s="343" t="s">
        <v>258</v>
      </c>
      <c r="O43" s="343" t="s">
        <v>258</v>
      </c>
      <c r="P43" s="3"/>
      <c r="Q43" s="13"/>
      <c r="Y43" s="147"/>
    </row>
    <row r="44" spans="2:25" ht="27.75" customHeight="1" x14ac:dyDescent="0.25">
      <c r="B44" s="10"/>
      <c r="C44" s="32"/>
      <c r="D44" s="32"/>
      <c r="E44" s="148">
        <v>23</v>
      </c>
      <c r="F44" s="343" t="s">
        <v>259</v>
      </c>
      <c r="G44" s="343" t="s">
        <v>259</v>
      </c>
      <c r="H44" s="343" t="s">
        <v>259</v>
      </c>
      <c r="I44" s="343" t="s">
        <v>259</v>
      </c>
      <c r="J44" s="343" t="s">
        <v>259</v>
      </c>
      <c r="K44" s="343" t="s">
        <v>259</v>
      </c>
      <c r="L44" s="343" t="s">
        <v>259</v>
      </c>
      <c r="M44" s="343" t="s">
        <v>259</v>
      </c>
      <c r="N44" s="343" t="s">
        <v>259</v>
      </c>
      <c r="O44" s="343" t="s">
        <v>259</v>
      </c>
      <c r="P44" s="3"/>
      <c r="Q44" s="13"/>
      <c r="Y44" s="147"/>
    </row>
    <row r="45" spans="2:25" ht="27.75" customHeight="1" x14ac:dyDescent="0.25">
      <c r="B45" s="10"/>
      <c r="C45" s="32"/>
      <c r="D45" s="32"/>
      <c r="E45" s="148">
        <v>24</v>
      </c>
      <c r="F45" s="343" t="s">
        <v>27</v>
      </c>
      <c r="G45" s="343" t="s">
        <v>27</v>
      </c>
      <c r="H45" s="343" t="s">
        <v>27</v>
      </c>
      <c r="I45" s="343" t="s">
        <v>27</v>
      </c>
      <c r="J45" s="343" t="s">
        <v>27</v>
      </c>
      <c r="K45" s="343" t="s">
        <v>27</v>
      </c>
      <c r="L45" s="343" t="s">
        <v>27</v>
      </c>
      <c r="M45" s="343" t="s">
        <v>27</v>
      </c>
      <c r="N45" s="343" t="s">
        <v>27</v>
      </c>
      <c r="O45" s="343" t="s">
        <v>27</v>
      </c>
      <c r="P45" s="3"/>
      <c r="Q45" s="13"/>
      <c r="Y45" s="147"/>
    </row>
    <row r="46" spans="2:25" ht="27.75" customHeight="1" x14ac:dyDescent="0.25">
      <c r="B46" s="10"/>
      <c r="C46" s="32"/>
      <c r="D46" s="32"/>
      <c r="E46" s="148">
        <v>25</v>
      </c>
      <c r="F46" s="343" t="s">
        <v>49</v>
      </c>
      <c r="G46" s="343" t="s">
        <v>49</v>
      </c>
      <c r="H46" s="343" t="s">
        <v>49</v>
      </c>
      <c r="I46" s="343" t="s">
        <v>49</v>
      </c>
      <c r="J46" s="343" t="s">
        <v>49</v>
      </c>
      <c r="K46" s="343" t="s">
        <v>49</v>
      </c>
      <c r="L46" s="343" t="s">
        <v>49</v>
      </c>
      <c r="M46" s="343" t="s">
        <v>49</v>
      </c>
      <c r="N46" s="343" t="s">
        <v>49</v>
      </c>
      <c r="O46" s="343" t="s">
        <v>49</v>
      </c>
      <c r="P46" s="3"/>
      <c r="Q46" s="13"/>
      <c r="Y46" s="147"/>
    </row>
    <row r="47" spans="2:25" ht="27.75" customHeight="1" x14ac:dyDescent="0.25">
      <c r="B47" s="10"/>
      <c r="C47" s="32"/>
      <c r="D47" s="32"/>
      <c r="E47" s="148">
        <v>26</v>
      </c>
      <c r="F47" s="343" t="s">
        <v>28</v>
      </c>
      <c r="G47" s="343" t="s">
        <v>28</v>
      </c>
      <c r="H47" s="343" t="s">
        <v>28</v>
      </c>
      <c r="I47" s="343" t="s">
        <v>28</v>
      </c>
      <c r="J47" s="343" t="s">
        <v>28</v>
      </c>
      <c r="K47" s="343" t="s">
        <v>28</v>
      </c>
      <c r="L47" s="343" t="s">
        <v>28</v>
      </c>
      <c r="M47" s="343" t="s">
        <v>28</v>
      </c>
      <c r="N47" s="343" t="s">
        <v>28</v>
      </c>
      <c r="O47" s="343" t="s">
        <v>28</v>
      </c>
      <c r="P47" s="3"/>
      <c r="Q47" s="13"/>
      <c r="Y47" s="147"/>
    </row>
    <row r="48" spans="2:25" ht="27.75" customHeight="1" x14ac:dyDescent="0.25">
      <c r="B48" s="10"/>
      <c r="C48" s="32"/>
      <c r="D48" s="32"/>
      <c r="E48" s="148">
        <v>27</v>
      </c>
      <c r="F48" s="343" t="s">
        <v>54</v>
      </c>
      <c r="G48" s="343" t="s">
        <v>54</v>
      </c>
      <c r="H48" s="343" t="s">
        <v>54</v>
      </c>
      <c r="I48" s="343" t="s">
        <v>54</v>
      </c>
      <c r="J48" s="343" t="s">
        <v>54</v>
      </c>
      <c r="K48" s="343" t="s">
        <v>54</v>
      </c>
      <c r="L48" s="343" t="s">
        <v>54</v>
      </c>
      <c r="M48" s="343" t="s">
        <v>54</v>
      </c>
      <c r="N48" s="343" t="s">
        <v>54</v>
      </c>
      <c r="O48" s="343" t="s">
        <v>54</v>
      </c>
      <c r="P48" s="3"/>
      <c r="Q48" s="13"/>
      <c r="Y48" s="147"/>
    </row>
    <row r="49" spans="2:25" ht="27.75" customHeight="1" x14ac:dyDescent="0.25">
      <c r="B49" s="10"/>
      <c r="C49" s="32"/>
      <c r="D49" s="32"/>
      <c r="E49" s="148">
        <v>28</v>
      </c>
      <c r="F49" s="343" t="s">
        <v>50</v>
      </c>
      <c r="G49" s="343" t="s">
        <v>50</v>
      </c>
      <c r="H49" s="343" t="s">
        <v>50</v>
      </c>
      <c r="I49" s="343" t="s">
        <v>50</v>
      </c>
      <c r="J49" s="343" t="s">
        <v>50</v>
      </c>
      <c r="K49" s="343" t="s">
        <v>50</v>
      </c>
      <c r="L49" s="343" t="s">
        <v>50</v>
      </c>
      <c r="M49" s="343" t="s">
        <v>50</v>
      </c>
      <c r="N49" s="343" t="s">
        <v>50</v>
      </c>
      <c r="O49" s="343" t="s">
        <v>50</v>
      </c>
      <c r="P49" s="3"/>
      <c r="Q49" s="13"/>
      <c r="Y49" s="147"/>
    </row>
    <row r="50" spans="2:25" ht="27.75" customHeight="1" x14ac:dyDescent="0.25">
      <c r="B50" s="10"/>
      <c r="C50" s="32"/>
      <c r="D50" s="32"/>
      <c r="E50" s="148">
        <v>29</v>
      </c>
      <c r="F50" s="343" t="s">
        <v>51</v>
      </c>
      <c r="G50" s="343" t="s">
        <v>51</v>
      </c>
      <c r="H50" s="343" t="s">
        <v>51</v>
      </c>
      <c r="I50" s="343" t="s">
        <v>51</v>
      </c>
      <c r="J50" s="343" t="s">
        <v>51</v>
      </c>
      <c r="K50" s="343" t="s">
        <v>51</v>
      </c>
      <c r="L50" s="343" t="s">
        <v>51</v>
      </c>
      <c r="M50" s="343" t="s">
        <v>51</v>
      </c>
      <c r="N50" s="343" t="s">
        <v>51</v>
      </c>
      <c r="O50" s="343" t="s">
        <v>51</v>
      </c>
      <c r="P50" s="3"/>
      <c r="Q50" s="13"/>
      <c r="Y50" s="147"/>
    </row>
    <row r="51" spans="2:25" ht="27.75" customHeight="1" x14ac:dyDescent="0.25">
      <c r="B51" s="10"/>
      <c r="C51" s="32"/>
      <c r="D51" s="32"/>
      <c r="E51" s="148">
        <v>30</v>
      </c>
      <c r="F51" s="343" t="s">
        <v>680</v>
      </c>
      <c r="G51" s="343" t="s">
        <v>680</v>
      </c>
      <c r="H51" s="343" t="s">
        <v>680</v>
      </c>
      <c r="I51" s="343" t="s">
        <v>680</v>
      </c>
      <c r="J51" s="343" t="s">
        <v>680</v>
      </c>
      <c r="K51" s="343" t="s">
        <v>680</v>
      </c>
      <c r="L51" s="343" t="s">
        <v>680</v>
      </c>
      <c r="M51" s="343" t="s">
        <v>680</v>
      </c>
      <c r="N51" s="343" t="s">
        <v>680</v>
      </c>
      <c r="O51" s="343" t="s">
        <v>680</v>
      </c>
      <c r="P51" s="3"/>
      <c r="Q51" s="13"/>
      <c r="Y51" s="147"/>
    </row>
    <row r="52" spans="2:25" ht="27.75" customHeight="1" x14ac:dyDescent="0.25">
      <c r="B52" s="10"/>
      <c r="C52" s="32"/>
      <c r="D52" s="32"/>
      <c r="E52" s="148">
        <v>31</v>
      </c>
      <c r="F52" s="343" t="s">
        <v>697</v>
      </c>
      <c r="G52" s="343" t="s">
        <v>697</v>
      </c>
      <c r="H52" s="343" t="s">
        <v>697</v>
      </c>
      <c r="I52" s="343" t="s">
        <v>697</v>
      </c>
      <c r="J52" s="343" t="s">
        <v>697</v>
      </c>
      <c r="K52" s="343" t="s">
        <v>697</v>
      </c>
      <c r="L52" s="343" t="s">
        <v>697</v>
      </c>
      <c r="M52" s="343" t="s">
        <v>697</v>
      </c>
      <c r="N52" s="343" t="s">
        <v>697</v>
      </c>
      <c r="O52" s="343" t="s">
        <v>697</v>
      </c>
      <c r="P52" s="3"/>
      <c r="Q52" s="13"/>
      <c r="Y52" s="147"/>
    </row>
    <row r="53" spans="2:25" ht="27.75" customHeight="1" x14ac:dyDescent="0.25">
      <c r="B53" s="10"/>
      <c r="C53" s="32"/>
      <c r="D53" s="32"/>
      <c r="E53" s="148">
        <v>32</v>
      </c>
      <c r="F53" s="343" t="s">
        <v>696</v>
      </c>
      <c r="G53" s="343" t="s">
        <v>696</v>
      </c>
      <c r="H53" s="343" t="s">
        <v>696</v>
      </c>
      <c r="I53" s="343" t="s">
        <v>696</v>
      </c>
      <c r="J53" s="343" t="s">
        <v>696</v>
      </c>
      <c r="K53" s="343" t="s">
        <v>696</v>
      </c>
      <c r="L53" s="343" t="s">
        <v>696</v>
      </c>
      <c r="M53" s="343" t="s">
        <v>696</v>
      </c>
      <c r="N53" s="343" t="s">
        <v>696</v>
      </c>
      <c r="O53" s="343" t="s">
        <v>696</v>
      </c>
      <c r="P53" s="3"/>
      <c r="Q53" s="13"/>
      <c r="Y53" s="147"/>
    </row>
    <row r="54" spans="2:25" ht="27.75" customHeight="1" x14ac:dyDescent="0.25">
      <c r="B54" s="10"/>
      <c r="C54" s="32"/>
      <c r="D54" s="32"/>
      <c r="E54" s="148">
        <v>33</v>
      </c>
      <c r="F54" s="343" t="s">
        <v>1235</v>
      </c>
      <c r="G54" s="343" t="s">
        <v>1235</v>
      </c>
      <c r="H54" s="343" t="s">
        <v>1235</v>
      </c>
      <c r="I54" s="343" t="s">
        <v>1235</v>
      </c>
      <c r="J54" s="343" t="s">
        <v>1235</v>
      </c>
      <c r="K54" s="343" t="s">
        <v>1235</v>
      </c>
      <c r="L54" s="343" t="s">
        <v>1235</v>
      </c>
      <c r="M54" s="343" t="s">
        <v>1235</v>
      </c>
      <c r="N54" s="343" t="s">
        <v>1235</v>
      </c>
      <c r="O54" s="343" t="s">
        <v>1235</v>
      </c>
      <c r="P54" s="3"/>
      <c r="Q54" s="13"/>
      <c r="Y54" s="147"/>
    </row>
    <row r="55" spans="2:25" ht="27.75" customHeight="1" x14ac:dyDescent="0.25">
      <c r="B55" s="10"/>
      <c r="C55" s="32"/>
      <c r="D55" s="32"/>
      <c r="E55" s="148">
        <v>34</v>
      </c>
      <c r="F55" s="343" t="s">
        <v>1236</v>
      </c>
      <c r="G55" s="343" t="s">
        <v>1236</v>
      </c>
      <c r="H55" s="343" t="s">
        <v>1236</v>
      </c>
      <c r="I55" s="343" t="s">
        <v>1236</v>
      </c>
      <c r="J55" s="343" t="s">
        <v>1236</v>
      </c>
      <c r="K55" s="343" t="s">
        <v>1236</v>
      </c>
      <c r="L55" s="343" t="s">
        <v>1236</v>
      </c>
      <c r="M55" s="343" t="s">
        <v>1236</v>
      </c>
      <c r="N55" s="343" t="s">
        <v>1236</v>
      </c>
      <c r="O55" s="343" t="s">
        <v>1236</v>
      </c>
      <c r="P55" s="3"/>
      <c r="Q55" s="13"/>
      <c r="Y55" s="147"/>
    </row>
    <row r="56" spans="2:25" ht="27.75" customHeight="1" x14ac:dyDescent="0.25">
      <c r="B56" s="10"/>
      <c r="C56" s="32"/>
      <c r="D56" s="32"/>
      <c r="E56" s="148">
        <v>35</v>
      </c>
      <c r="F56" s="343" t="s">
        <v>1237</v>
      </c>
      <c r="G56" s="343" t="s">
        <v>1237</v>
      </c>
      <c r="H56" s="343" t="s">
        <v>1237</v>
      </c>
      <c r="I56" s="343" t="s">
        <v>1237</v>
      </c>
      <c r="J56" s="343" t="s">
        <v>1237</v>
      </c>
      <c r="K56" s="343" t="s">
        <v>1237</v>
      </c>
      <c r="L56" s="343" t="s">
        <v>1237</v>
      </c>
      <c r="M56" s="343" t="s">
        <v>1237</v>
      </c>
      <c r="N56" s="343" t="s">
        <v>1237</v>
      </c>
      <c r="O56" s="343" t="s">
        <v>1237</v>
      </c>
      <c r="P56" s="3"/>
      <c r="Q56" s="13"/>
      <c r="Y56" s="147"/>
    </row>
    <row r="57" spans="2:25" ht="27.75" customHeight="1" x14ac:dyDescent="0.25">
      <c r="B57" s="10"/>
      <c r="C57" s="32"/>
      <c r="D57" s="32"/>
      <c r="E57" s="148">
        <v>36</v>
      </c>
      <c r="F57" s="343" t="s">
        <v>1268</v>
      </c>
      <c r="G57" s="343" t="s">
        <v>1268</v>
      </c>
      <c r="H57" s="343" t="s">
        <v>1268</v>
      </c>
      <c r="I57" s="343" t="s">
        <v>1268</v>
      </c>
      <c r="J57" s="343" t="s">
        <v>1268</v>
      </c>
      <c r="K57" s="343" t="s">
        <v>1268</v>
      </c>
      <c r="L57" s="343" t="s">
        <v>1268</v>
      </c>
      <c r="M57" s="343" t="s">
        <v>1268</v>
      </c>
      <c r="N57" s="343" t="s">
        <v>1268</v>
      </c>
      <c r="O57" s="343" t="s">
        <v>1268</v>
      </c>
      <c r="P57" s="3"/>
      <c r="Q57" s="13"/>
      <c r="Y57" s="147"/>
    </row>
    <row r="58" spans="2:25" ht="27.75" customHeight="1" x14ac:dyDescent="0.25">
      <c r="B58" s="10"/>
      <c r="C58" s="32"/>
      <c r="D58" s="32"/>
      <c r="E58" s="148">
        <v>37</v>
      </c>
      <c r="F58" s="343" t="s">
        <v>1238</v>
      </c>
      <c r="G58" s="343" t="s">
        <v>1238</v>
      </c>
      <c r="H58" s="343" t="s">
        <v>1238</v>
      </c>
      <c r="I58" s="343" t="s">
        <v>1238</v>
      </c>
      <c r="J58" s="343" t="s">
        <v>1238</v>
      </c>
      <c r="K58" s="343" t="s">
        <v>1238</v>
      </c>
      <c r="L58" s="343" t="s">
        <v>1238</v>
      </c>
      <c r="M58" s="343" t="s">
        <v>1238</v>
      </c>
      <c r="N58" s="343" t="s">
        <v>1238</v>
      </c>
      <c r="O58" s="343" t="s">
        <v>1238</v>
      </c>
      <c r="P58" s="3"/>
      <c r="Q58" s="13"/>
      <c r="Y58" s="147"/>
    </row>
    <row r="59" spans="2:25" ht="27.75" customHeight="1" x14ac:dyDescent="0.25">
      <c r="B59" s="10"/>
      <c r="C59" s="32"/>
      <c r="D59" s="32"/>
      <c r="E59" s="148">
        <v>38</v>
      </c>
      <c r="F59" s="343" t="s">
        <v>1239</v>
      </c>
      <c r="G59" s="343" t="s">
        <v>1239</v>
      </c>
      <c r="H59" s="343" t="s">
        <v>1239</v>
      </c>
      <c r="I59" s="343" t="s">
        <v>1239</v>
      </c>
      <c r="J59" s="343" t="s">
        <v>1239</v>
      </c>
      <c r="K59" s="343" t="s">
        <v>1239</v>
      </c>
      <c r="L59" s="343" t="s">
        <v>1239</v>
      </c>
      <c r="M59" s="343" t="s">
        <v>1239</v>
      </c>
      <c r="N59" s="343" t="s">
        <v>1239</v>
      </c>
      <c r="O59" s="343" t="s">
        <v>1239</v>
      </c>
      <c r="P59" s="3"/>
      <c r="Q59" s="13"/>
      <c r="Y59" s="147"/>
    </row>
    <row r="60" spans="2:25" ht="27.75" customHeight="1" x14ac:dyDescent="0.25">
      <c r="B60" s="10"/>
      <c r="C60" s="32"/>
      <c r="D60" s="32"/>
      <c r="E60" s="148">
        <v>39</v>
      </c>
      <c r="F60" s="343" t="s">
        <v>1240</v>
      </c>
      <c r="G60" s="343" t="s">
        <v>1240</v>
      </c>
      <c r="H60" s="343" t="s">
        <v>1240</v>
      </c>
      <c r="I60" s="343" t="s">
        <v>1240</v>
      </c>
      <c r="J60" s="343" t="s">
        <v>1240</v>
      </c>
      <c r="K60" s="343" t="s">
        <v>1240</v>
      </c>
      <c r="L60" s="343" t="s">
        <v>1240</v>
      </c>
      <c r="M60" s="343" t="s">
        <v>1240</v>
      </c>
      <c r="N60" s="343" t="s">
        <v>1240</v>
      </c>
      <c r="O60" s="343" t="s">
        <v>1240</v>
      </c>
      <c r="P60" s="3"/>
      <c r="Q60" s="13"/>
      <c r="Y60" s="147"/>
    </row>
    <row r="61" spans="2:25" ht="27.75" customHeight="1" x14ac:dyDescent="0.25">
      <c r="B61" s="10"/>
      <c r="C61" s="32"/>
      <c r="D61" s="32"/>
      <c r="E61" s="148">
        <v>40</v>
      </c>
      <c r="F61" s="343" t="s">
        <v>1241</v>
      </c>
      <c r="G61" s="343" t="s">
        <v>1241</v>
      </c>
      <c r="H61" s="343" t="s">
        <v>1241</v>
      </c>
      <c r="I61" s="343" t="s">
        <v>1241</v>
      </c>
      <c r="J61" s="343" t="s">
        <v>1241</v>
      </c>
      <c r="K61" s="343" t="s">
        <v>1241</v>
      </c>
      <c r="L61" s="343" t="s">
        <v>1241</v>
      </c>
      <c r="M61" s="343" t="s">
        <v>1241</v>
      </c>
      <c r="N61" s="343" t="s">
        <v>1241</v>
      </c>
      <c r="O61" s="343" t="s">
        <v>1241</v>
      </c>
      <c r="P61" s="3"/>
      <c r="Q61" s="13"/>
      <c r="Y61" s="147"/>
    </row>
    <row r="62" spans="2:25" ht="27.75" customHeight="1" x14ac:dyDescent="0.25">
      <c r="B62" s="10"/>
      <c r="C62" s="32"/>
      <c r="D62" s="32"/>
      <c r="E62" s="148">
        <v>41</v>
      </c>
      <c r="F62" s="343" t="s">
        <v>1242</v>
      </c>
      <c r="G62" s="343" t="s">
        <v>1242</v>
      </c>
      <c r="H62" s="343" t="s">
        <v>1242</v>
      </c>
      <c r="I62" s="343" t="s">
        <v>1242</v>
      </c>
      <c r="J62" s="343" t="s">
        <v>1242</v>
      </c>
      <c r="K62" s="343" t="s">
        <v>1242</v>
      </c>
      <c r="L62" s="343" t="s">
        <v>1242</v>
      </c>
      <c r="M62" s="343" t="s">
        <v>1242</v>
      </c>
      <c r="N62" s="343" t="s">
        <v>1242</v>
      </c>
      <c r="O62" s="343" t="s">
        <v>1242</v>
      </c>
      <c r="P62" s="3"/>
      <c r="Q62" s="13"/>
      <c r="Y62" s="147"/>
    </row>
    <row r="63" spans="2:25" ht="27.75" customHeight="1" x14ac:dyDescent="0.25">
      <c r="B63" s="10"/>
      <c r="C63" s="32"/>
      <c r="D63" s="32"/>
      <c r="E63" s="148">
        <v>42</v>
      </c>
      <c r="F63" s="343" t="s">
        <v>1243</v>
      </c>
      <c r="G63" s="343" t="s">
        <v>1243</v>
      </c>
      <c r="H63" s="343" t="s">
        <v>1243</v>
      </c>
      <c r="I63" s="343" t="s">
        <v>1243</v>
      </c>
      <c r="J63" s="343" t="s">
        <v>1243</v>
      </c>
      <c r="K63" s="343" t="s">
        <v>1243</v>
      </c>
      <c r="L63" s="343" t="s">
        <v>1243</v>
      </c>
      <c r="M63" s="343" t="s">
        <v>1243</v>
      </c>
      <c r="N63" s="343" t="s">
        <v>1243</v>
      </c>
      <c r="O63" s="343" t="s">
        <v>1243</v>
      </c>
      <c r="P63" s="3"/>
      <c r="Q63" s="13"/>
      <c r="Y63" s="147"/>
    </row>
    <row r="64" spans="2:25" ht="27.75" customHeight="1" x14ac:dyDescent="0.25">
      <c r="B64" s="10"/>
      <c r="C64" s="32"/>
      <c r="D64" s="32"/>
      <c r="E64" s="148">
        <v>43</v>
      </c>
      <c r="F64" s="343" t="s">
        <v>1244</v>
      </c>
      <c r="G64" s="343" t="s">
        <v>1244</v>
      </c>
      <c r="H64" s="343" t="s">
        <v>1244</v>
      </c>
      <c r="I64" s="343" t="s">
        <v>1244</v>
      </c>
      <c r="J64" s="343" t="s">
        <v>1244</v>
      </c>
      <c r="K64" s="343" t="s">
        <v>1244</v>
      </c>
      <c r="L64" s="343" t="s">
        <v>1244</v>
      </c>
      <c r="M64" s="343" t="s">
        <v>1244</v>
      </c>
      <c r="N64" s="343" t="s">
        <v>1244</v>
      </c>
      <c r="O64" s="343" t="s">
        <v>1244</v>
      </c>
      <c r="P64" s="3"/>
      <c r="Q64" s="13"/>
      <c r="Y64" s="147"/>
    </row>
    <row r="65" spans="2:25" ht="27.75" customHeight="1" x14ac:dyDescent="0.25">
      <c r="B65" s="10"/>
      <c r="C65" s="32"/>
      <c r="D65" s="32"/>
      <c r="E65" s="148">
        <v>44</v>
      </c>
      <c r="F65" s="343" t="s">
        <v>1245</v>
      </c>
      <c r="G65" s="343" t="s">
        <v>1245</v>
      </c>
      <c r="H65" s="343" t="s">
        <v>1245</v>
      </c>
      <c r="I65" s="343" t="s">
        <v>1245</v>
      </c>
      <c r="J65" s="343" t="s">
        <v>1245</v>
      </c>
      <c r="K65" s="343" t="s">
        <v>1245</v>
      </c>
      <c r="L65" s="343" t="s">
        <v>1245</v>
      </c>
      <c r="M65" s="343" t="s">
        <v>1245</v>
      </c>
      <c r="N65" s="343" t="s">
        <v>1245</v>
      </c>
      <c r="O65" s="343" t="s">
        <v>1245</v>
      </c>
      <c r="P65" s="3"/>
      <c r="Q65" s="13"/>
      <c r="Y65" s="147"/>
    </row>
    <row r="66" spans="2:25" ht="27.75" customHeight="1" x14ac:dyDescent="0.25">
      <c r="B66" s="10"/>
      <c r="C66" s="32"/>
      <c r="D66" s="32"/>
      <c r="E66" s="148">
        <v>45</v>
      </c>
      <c r="F66" s="343" t="s">
        <v>1246</v>
      </c>
      <c r="G66" s="343" t="s">
        <v>1246</v>
      </c>
      <c r="H66" s="343" t="s">
        <v>1246</v>
      </c>
      <c r="I66" s="343" t="s">
        <v>1246</v>
      </c>
      <c r="J66" s="343" t="s">
        <v>1246</v>
      </c>
      <c r="K66" s="343" t="s">
        <v>1246</v>
      </c>
      <c r="L66" s="343" t="s">
        <v>1246</v>
      </c>
      <c r="M66" s="343" t="s">
        <v>1246</v>
      </c>
      <c r="N66" s="343" t="s">
        <v>1246</v>
      </c>
      <c r="O66" s="343" t="s">
        <v>1246</v>
      </c>
      <c r="P66" s="3"/>
      <c r="Q66" s="13"/>
      <c r="Y66" s="147"/>
    </row>
    <row r="67" spans="2:25" ht="27.75" customHeight="1" x14ac:dyDescent="0.25">
      <c r="B67" s="10"/>
      <c r="C67" s="32"/>
      <c r="D67" s="32"/>
      <c r="E67" s="148">
        <v>46</v>
      </c>
      <c r="F67" s="343" t="s">
        <v>1247</v>
      </c>
      <c r="G67" s="343" t="s">
        <v>1247</v>
      </c>
      <c r="H67" s="343" t="s">
        <v>1247</v>
      </c>
      <c r="I67" s="343" t="s">
        <v>1247</v>
      </c>
      <c r="J67" s="343" t="s">
        <v>1247</v>
      </c>
      <c r="K67" s="343" t="s">
        <v>1247</v>
      </c>
      <c r="L67" s="343" t="s">
        <v>1247</v>
      </c>
      <c r="M67" s="343" t="s">
        <v>1247</v>
      </c>
      <c r="N67" s="343" t="s">
        <v>1247</v>
      </c>
      <c r="O67" s="343" t="s">
        <v>1247</v>
      </c>
      <c r="P67" s="3"/>
      <c r="Q67" s="13"/>
      <c r="Y67" s="147"/>
    </row>
    <row r="68" spans="2:25" ht="27.75" customHeight="1" x14ac:dyDescent="0.25">
      <c r="B68" s="10"/>
      <c r="C68" s="32"/>
      <c r="D68" s="32"/>
      <c r="E68" s="148">
        <v>47</v>
      </c>
      <c r="F68" s="343" t="s">
        <v>1248</v>
      </c>
      <c r="G68" s="343" t="s">
        <v>1248</v>
      </c>
      <c r="H68" s="343" t="s">
        <v>1248</v>
      </c>
      <c r="I68" s="343" t="s">
        <v>1248</v>
      </c>
      <c r="J68" s="343" t="s">
        <v>1248</v>
      </c>
      <c r="K68" s="343" t="s">
        <v>1248</v>
      </c>
      <c r="L68" s="343" t="s">
        <v>1248</v>
      </c>
      <c r="M68" s="343" t="s">
        <v>1248</v>
      </c>
      <c r="N68" s="343" t="s">
        <v>1248</v>
      </c>
      <c r="O68" s="343" t="s">
        <v>1248</v>
      </c>
      <c r="P68" s="3"/>
      <c r="Q68" s="13"/>
      <c r="Y68" s="147"/>
    </row>
    <row r="69" spans="2:25" ht="27.75" customHeight="1" x14ac:dyDescent="0.25">
      <c r="B69" s="10"/>
      <c r="C69" s="32"/>
      <c r="D69" s="32"/>
      <c r="E69" s="148">
        <v>48</v>
      </c>
      <c r="F69" s="343" t="s">
        <v>1249</v>
      </c>
      <c r="G69" s="343" t="s">
        <v>1249</v>
      </c>
      <c r="H69" s="343" t="s">
        <v>1249</v>
      </c>
      <c r="I69" s="343" t="s">
        <v>1249</v>
      </c>
      <c r="J69" s="343" t="s">
        <v>1249</v>
      </c>
      <c r="K69" s="343" t="s">
        <v>1249</v>
      </c>
      <c r="L69" s="343" t="s">
        <v>1249</v>
      </c>
      <c r="M69" s="343" t="s">
        <v>1249</v>
      </c>
      <c r="N69" s="343" t="s">
        <v>1249</v>
      </c>
      <c r="O69" s="343" t="s">
        <v>1249</v>
      </c>
      <c r="P69" s="3"/>
      <c r="Q69" s="13"/>
      <c r="Y69" s="147"/>
    </row>
    <row r="70" spans="2:25" ht="27.75" customHeight="1" x14ac:dyDescent="0.25">
      <c r="B70" s="10"/>
      <c r="C70" s="32"/>
      <c r="D70" s="32"/>
      <c r="E70" s="148">
        <v>49</v>
      </c>
      <c r="F70" s="343" t="s">
        <v>1250</v>
      </c>
      <c r="G70" s="343" t="s">
        <v>1250</v>
      </c>
      <c r="H70" s="343" t="s">
        <v>1250</v>
      </c>
      <c r="I70" s="343" t="s">
        <v>1250</v>
      </c>
      <c r="J70" s="343" t="s">
        <v>1250</v>
      </c>
      <c r="K70" s="343" t="s">
        <v>1250</v>
      </c>
      <c r="L70" s="343" t="s">
        <v>1250</v>
      </c>
      <c r="M70" s="343" t="s">
        <v>1250</v>
      </c>
      <c r="N70" s="343" t="s">
        <v>1250</v>
      </c>
      <c r="O70" s="343" t="s">
        <v>1250</v>
      </c>
      <c r="P70" s="3"/>
      <c r="Q70" s="13"/>
      <c r="Y70" s="147"/>
    </row>
    <row r="71" spans="2:25" ht="27.75" customHeight="1" x14ac:dyDescent="0.25">
      <c r="B71" s="10"/>
      <c r="C71" s="32"/>
      <c r="D71" s="32"/>
      <c r="E71" s="148">
        <v>50</v>
      </c>
      <c r="F71" s="343" t="s">
        <v>1251</v>
      </c>
      <c r="G71" s="343" t="s">
        <v>1251</v>
      </c>
      <c r="H71" s="343" t="s">
        <v>1251</v>
      </c>
      <c r="I71" s="343" t="s">
        <v>1251</v>
      </c>
      <c r="J71" s="343" t="s">
        <v>1251</v>
      </c>
      <c r="K71" s="343" t="s">
        <v>1251</v>
      </c>
      <c r="L71" s="343" t="s">
        <v>1251</v>
      </c>
      <c r="M71" s="343" t="s">
        <v>1251</v>
      </c>
      <c r="N71" s="343" t="s">
        <v>1251</v>
      </c>
      <c r="O71" s="343" t="s">
        <v>1251</v>
      </c>
      <c r="P71" s="3"/>
      <c r="Q71" s="13"/>
      <c r="Y71" s="147"/>
    </row>
    <row r="72" spans="2:25" ht="27.75" customHeight="1" x14ac:dyDescent="0.25">
      <c r="B72" s="10"/>
      <c r="C72" s="32"/>
      <c r="D72" s="32"/>
      <c r="E72" s="148">
        <v>51</v>
      </c>
      <c r="F72" s="343" t="s">
        <v>1252</v>
      </c>
      <c r="G72" s="343" t="s">
        <v>1252</v>
      </c>
      <c r="H72" s="343" t="s">
        <v>1252</v>
      </c>
      <c r="I72" s="343" t="s">
        <v>1252</v>
      </c>
      <c r="J72" s="343" t="s">
        <v>1252</v>
      </c>
      <c r="K72" s="343" t="s">
        <v>1252</v>
      </c>
      <c r="L72" s="343" t="s">
        <v>1252</v>
      </c>
      <c r="M72" s="343" t="s">
        <v>1252</v>
      </c>
      <c r="N72" s="343" t="s">
        <v>1252</v>
      </c>
      <c r="O72" s="343" t="s">
        <v>1252</v>
      </c>
      <c r="P72" s="3"/>
      <c r="Q72" s="13"/>
      <c r="Y72" s="147"/>
    </row>
    <row r="73" spans="2:25" ht="27.75" customHeight="1" x14ac:dyDescent="0.25">
      <c r="B73" s="10"/>
      <c r="C73" s="32"/>
      <c r="D73" s="32"/>
      <c r="E73" s="148">
        <v>52</v>
      </c>
      <c r="F73" s="343" t="s">
        <v>1253</v>
      </c>
      <c r="G73" s="343" t="s">
        <v>1253</v>
      </c>
      <c r="H73" s="343" t="s">
        <v>1253</v>
      </c>
      <c r="I73" s="343" t="s">
        <v>1253</v>
      </c>
      <c r="J73" s="343" t="s">
        <v>1253</v>
      </c>
      <c r="K73" s="343" t="s">
        <v>1253</v>
      </c>
      <c r="L73" s="343" t="s">
        <v>1253</v>
      </c>
      <c r="M73" s="343" t="s">
        <v>1253</v>
      </c>
      <c r="N73" s="343" t="s">
        <v>1253</v>
      </c>
      <c r="O73" s="343" t="s">
        <v>1253</v>
      </c>
      <c r="P73" s="3"/>
      <c r="Q73" s="13"/>
      <c r="Y73" s="147"/>
    </row>
    <row r="74" spans="2:25" ht="27.75" customHeight="1" x14ac:dyDescent="0.25">
      <c r="B74" s="10"/>
      <c r="C74" s="32"/>
      <c r="D74" s="32"/>
      <c r="E74" s="148">
        <v>53</v>
      </c>
      <c r="F74" s="343" t="s">
        <v>1254</v>
      </c>
      <c r="G74" s="343" t="s">
        <v>1254</v>
      </c>
      <c r="H74" s="343" t="s">
        <v>1254</v>
      </c>
      <c r="I74" s="343" t="s">
        <v>1254</v>
      </c>
      <c r="J74" s="343" t="s">
        <v>1254</v>
      </c>
      <c r="K74" s="343" t="s">
        <v>1254</v>
      </c>
      <c r="L74" s="343" t="s">
        <v>1254</v>
      </c>
      <c r="M74" s="343" t="s">
        <v>1254</v>
      </c>
      <c r="N74" s="343" t="s">
        <v>1254</v>
      </c>
      <c r="O74" s="343" t="s">
        <v>1254</v>
      </c>
      <c r="P74" s="3"/>
      <c r="Q74" s="13"/>
      <c r="Y74" s="147"/>
    </row>
    <row r="75" spans="2:25" ht="27.75" customHeight="1" x14ac:dyDescent="0.25">
      <c r="B75" s="10"/>
      <c r="C75" s="32"/>
      <c r="D75" s="32"/>
      <c r="E75" s="148">
        <v>54</v>
      </c>
      <c r="F75" s="343" t="s">
        <v>1255</v>
      </c>
      <c r="G75" s="343" t="s">
        <v>1255</v>
      </c>
      <c r="H75" s="343" t="s">
        <v>1255</v>
      </c>
      <c r="I75" s="343" t="s">
        <v>1255</v>
      </c>
      <c r="J75" s="343" t="s">
        <v>1255</v>
      </c>
      <c r="K75" s="343" t="s">
        <v>1255</v>
      </c>
      <c r="L75" s="343" t="s">
        <v>1255</v>
      </c>
      <c r="M75" s="343" t="s">
        <v>1255</v>
      </c>
      <c r="N75" s="343" t="s">
        <v>1255</v>
      </c>
      <c r="O75" s="343" t="s">
        <v>1255</v>
      </c>
      <c r="P75" s="3"/>
      <c r="Q75" s="13"/>
      <c r="Y75" s="147"/>
    </row>
    <row r="76" spans="2:25" ht="27.75" customHeight="1" x14ac:dyDescent="0.25">
      <c r="B76" s="10"/>
      <c r="C76" s="32"/>
      <c r="D76" s="32"/>
      <c r="E76" s="148">
        <v>55</v>
      </c>
      <c r="F76" s="343" t="s">
        <v>1256</v>
      </c>
      <c r="G76" s="343" t="s">
        <v>1256</v>
      </c>
      <c r="H76" s="343" t="s">
        <v>1256</v>
      </c>
      <c r="I76" s="343" t="s">
        <v>1256</v>
      </c>
      <c r="J76" s="343" t="s">
        <v>1256</v>
      </c>
      <c r="K76" s="343" t="s">
        <v>1256</v>
      </c>
      <c r="L76" s="343" t="s">
        <v>1256</v>
      </c>
      <c r="M76" s="343" t="s">
        <v>1256</v>
      </c>
      <c r="N76" s="343" t="s">
        <v>1256</v>
      </c>
      <c r="O76" s="343" t="s">
        <v>1256</v>
      </c>
      <c r="P76" s="3"/>
      <c r="Q76" s="13"/>
      <c r="Y76" s="147"/>
    </row>
    <row r="77" spans="2:25" ht="27.75" customHeight="1" x14ac:dyDescent="0.25">
      <c r="B77" s="10"/>
      <c r="C77" s="32"/>
      <c r="D77" s="32"/>
      <c r="E77" s="148">
        <v>56</v>
      </c>
      <c r="F77" s="343" t="s">
        <v>1257</v>
      </c>
      <c r="G77" s="343" t="s">
        <v>1257</v>
      </c>
      <c r="H77" s="343" t="s">
        <v>1257</v>
      </c>
      <c r="I77" s="343" t="s">
        <v>1257</v>
      </c>
      <c r="J77" s="343" t="s">
        <v>1257</v>
      </c>
      <c r="K77" s="343" t="s">
        <v>1257</v>
      </c>
      <c r="L77" s="343" t="s">
        <v>1257</v>
      </c>
      <c r="M77" s="343" t="s">
        <v>1257</v>
      </c>
      <c r="N77" s="343" t="s">
        <v>1257</v>
      </c>
      <c r="O77" s="343" t="s">
        <v>1257</v>
      </c>
      <c r="P77" s="3"/>
      <c r="Q77" s="13"/>
      <c r="Y77" s="147"/>
    </row>
    <row r="78" spans="2:25" ht="27.75" customHeight="1" x14ac:dyDescent="0.25">
      <c r="B78" s="10"/>
      <c r="C78" s="32"/>
      <c r="D78" s="32"/>
      <c r="E78" s="148">
        <v>57</v>
      </c>
      <c r="F78" s="343" t="s">
        <v>1258</v>
      </c>
      <c r="G78" s="343" t="s">
        <v>1258</v>
      </c>
      <c r="H78" s="343" t="s">
        <v>1258</v>
      </c>
      <c r="I78" s="343" t="s">
        <v>1258</v>
      </c>
      <c r="J78" s="343" t="s">
        <v>1258</v>
      </c>
      <c r="K78" s="343" t="s">
        <v>1258</v>
      </c>
      <c r="L78" s="343" t="s">
        <v>1258</v>
      </c>
      <c r="M78" s="343" t="s">
        <v>1258</v>
      </c>
      <c r="N78" s="343" t="s">
        <v>1258</v>
      </c>
      <c r="O78" s="343" t="s">
        <v>1258</v>
      </c>
      <c r="P78" s="3"/>
      <c r="Q78" s="13"/>
      <c r="Y78" s="147"/>
    </row>
    <row r="79" spans="2:25" ht="20.100000000000001" customHeight="1" x14ac:dyDescent="0.25">
      <c r="B79" s="10"/>
      <c r="C79" s="32"/>
      <c r="D79" s="32"/>
      <c r="E79" s="99"/>
      <c r="F79" s="146"/>
      <c r="G79" s="146"/>
      <c r="H79" s="146"/>
      <c r="I79" s="146"/>
      <c r="J79" s="146"/>
      <c r="K79" s="146"/>
      <c r="L79" s="146"/>
      <c r="M79" s="146"/>
      <c r="N79" s="146"/>
      <c r="O79" s="146"/>
      <c r="P79" s="3"/>
      <c r="Q79" s="13"/>
      <c r="Y79" s="147"/>
    </row>
    <row r="80" spans="2:25" ht="20.100000000000001" customHeight="1" x14ac:dyDescent="0.25">
      <c r="B80" s="10"/>
      <c r="C80" s="32"/>
      <c r="D80" s="32"/>
      <c r="E80" s="99"/>
      <c r="F80" s="146"/>
      <c r="G80" s="146"/>
      <c r="H80" s="146"/>
      <c r="I80" s="146"/>
      <c r="J80" s="146"/>
      <c r="K80" s="146"/>
      <c r="L80" s="146"/>
      <c r="M80" s="146"/>
      <c r="N80" s="146"/>
      <c r="O80" s="146"/>
      <c r="P80" s="3"/>
      <c r="Q80" s="13"/>
      <c r="Y80" s="147"/>
    </row>
    <row r="81" spans="1:25" ht="20.100000000000001" customHeight="1" x14ac:dyDescent="0.25">
      <c r="B81" s="10"/>
      <c r="C81" s="32"/>
      <c r="D81" s="32"/>
      <c r="E81" s="99"/>
      <c r="F81" s="146"/>
      <c r="G81" s="146"/>
      <c r="H81" s="146"/>
      <c r="I81" s="146"/>
      <c r="J81" s="146"/>
      <c r="K81" s="146"/>
      <c r="L81" s="146"/>
      <c r="M81" s="146"/>
      <c r="N81" s="146"/>
      <c r="O81" s="146"/>
      <c r="P81" s="3"/>
      <c r="Q81" s="13"/>
      <c r="Y81" s="147"/>
    </row>
    <row r="82" spans="1:25" s="2" customFormat="1" ht="7.5" customHeight="1" x14ac:dyDescent="0.25">
      <c r="B82" s="23"/>
      <c r="C82" s="24"/>
      <c r="D82" s="24"/>
      <c r="E82" s="24"/>
      <c r="F82" s="24"/>
      <c r="G82" s="24"/>
      <c r="H82" s="25"/>
      <c r="I82" s="24"/>
      <c r="J82" s="24"/>
      <c r="K82" s="24"/>
      <c r="L82" s="24"/>
      <c r="M82" s="24"/>
      <c r="N82" s="61"/>
      <c r="O82" s="61"/>
      <c r="P82" s="24"/>
      <c r="Q82" s="26"/>
      <c r="Y82" s="48"/>
    </row>
    <row r="83" spans="1:25" ht="5.0999999999999996" customHeight="1" x14ac:dyDescent="0.25">
      <c r="Y83" s="48"/>
    </row>
    <row r="84" spans="1:25" ht="3.75" customHeight="1" x14ac:dyDescent="0.25">
      <c r="A84" s="308" t="s">
        <v>17</v>
      </c>
      <c r="B84" s="308"/>
      <c r="C84" s="308"/>
      <c r="D84" s="308"/>
      <c r="E84" s="308"/>
      <c r="F84" s="27"/>
      <c r="G84" s="27"/>
      <c r="H84" s="29"/>
      <c r="I84" s="29"/>
      <c r="J84" s="29"/>
      <c r="K84" s="29"/>
      <c r="L84" s="29"/>
      <c r="M84" s="29"/>
      <c r="N84" s="29"/>
      <c r="Y84" s="48"/>
    </row>
    <row r="85" spans="1:25" ht="15" customHeight="1" x14ac:dyDescent="0.25">
      <c r="Y85" s="48"/>
    </row>
    <row r="86" spans="1:25" x14ac:dyDescent="0.25">
      <c r="T86" s="40" t="s">
        <v>161</v>
      </c>
      <c r="Y86" s="48"/>
    </row>
    <row r="87" spans="1:25" ht="30" x14ac:dyDescent="0.25">
      <c r="T87" s="40" t="s">
        <v>162</v>
      </c>
      <c r="Y87" s="48"/>
    </row>
    <row r="88" spans="1:25" x14ac:dyDescent="0.25">
      <c r="N88" s="1"/>
      <c r="O88" s="1"/>
      <c r="T88" s="40" t="s">
        <v>23</v>
      </c>
      <c r="Y88" s="48"/>
    </row>
    <row r="89" spans="1:25" x14ac:dyDescent="0.25">
      <c r="N89" s="1"/>
      <c r="O89" s="1"/>
      <c r="T89" s="40" t="s">
        <v>32</v>
      </c>
      <c r="Y89" s="48"/>
    </row>
    <row r="90" spans="1:25" x14ac:dyDescent="0.25">
      <c r="N90" s="1"/>
      <c r="O90" s="1"/>
      <c r="T90" s="41" t="s">
        <v>33</v>
      </c>
      <c r="Y90" s="48"/>
    </row>
    <row r="91" spans="1:25" x14ac:dyDescent="0.25">
      <c r="N91" s="1"/>
      <c r="O91" s="1"/>
      <c r="T91" s="42" t="s">
        <v>34</v>
      </c>
      <c r="Y91" s="48"/>
    </row>
    <row r="92" spans="1:25" ht="20.100000000000001" customHeight="1" x14ac:dyDescent="0.25">
      <c r="N92" s="1"/>
      <c r="O92" s="1"/>
      <c r="T92" s="42" t="s">
        <v>14</v>
      </c>
      <c r="Y92" s="48"/>
    </row>
    <row r="93" spans="1:25" ht="20.100000000000001" customHeight="1" x14ac:dyDescent="0.25">
      <c r="N93" s="1"/>
      <c r="O93" s="1"/>
      <c r="S93" s="35"/>
      <c r="T93" s="42" t="s">
        <v>47</v>
      </c>
      <c r="W93" s="35"/>
    </row>
    <row r="94" spans="1:25" ht="20.100000000000001" customHeight="1" x14ac:dyDescent="0.25">
      <c r="N94" s="1"/>
      <c r="O94" s="1"/>
      <c r="S94" s="35"/>
      <c r="T94" s="42" t="s">
        <v>35</v>
      </c>
      <c r="W94" s="35"/>
      <c r="Y94" s="49"/>
    </row>
    <row r="95" spans="1:25" ht="20.100000000000001" customHeight="1" x14ac:dyDescent="0.25">
      <c r="N95" s="1"/>
      <c r="O95" s="1"/>
      <c r="S95" s="35"/>
      <c r="T95" s="42" t="s">
        <v>36</v>
      </c>
      <c r="W95" s="35"/>
      <c r="X95" s="21"/>
      <c r="Y95" s="49"/>
    </row>
    <row r="96" spans="1:25" ht="20.100000000000001" customHeight="1" x14ac:dyDescent="0.25">
      <c r="N96" s="1"/>
      <c r="O96" s="1"/>
      <c r="S96" s="35"/>
      <c r="T96" s="42" t="s">
        <v>48</v>
      </c>
      <c r="W96" s="35"/>
      <c r="X96" s="21"/>
      <c r="Y96" s="49"/>
    </row>
    <row r="97" spans="14:25" ht="20.100000000000001" customHeight="1" x14ac:dyDescent="0.25">
      <c r="N97" s="1"/>
      <c r="O97" s="1"/>
      <c r="S97" s="35"/>
      <c r="T97" s="42" t="s">
        <v>24</v>
      </c>
      <c r="W97" s="35"/>
      <c r="Y97" s="49"/>
    </row>
    <row r="98" spans="14:25" ht="20.100000000000001" customHeight="1" x14ac:dyDescent="0.25">
      <c r="N98" s="1"/>
      <c r="O98" s="1"/>
      <c r="S98" s="35"/>
      <c r="T98" s="42" t="s">
        <v>53</v>
      </c>
      <c r="W98" s="35"/>
      <c r="Y98" s="49"/>
    </row>
    <row r="99" spans="14:25" ht="20.100000000000001" customHeight="1" x14ac:dyDescent="0.25">
      <c r="N99" s="1"/>
      <c r="O99" s="1"/>
      <c r="T99" s="42" t="s">
        <v>25</v>
      </c>
      <c r="W99" s="35"/>
      <c r="Y99" s="49"/>
    </row>
    <row r="100" spans="14:25" ht="20.100000000000001" customHeight="1" x14ac:dyDescent="0.25">
      <c r="N100" s="1"/>
      <c r="O100" s="1"/>
      <c r="S100" s="35"/>
      <c r="T100" s="42" t="s">
        <v>26</v>
      </c>
      <c r="W100" s="35"/>
      <c r="Y100" s="50"/>
    </row>
    <row r="101" spans="14:25" ht="20.100000000000001" customHeight="1" x14ac:dyDescent="0.25">
      <c r="N101" s="1"/>
      <c r="O101" s="1"/>
      <c r="S101" s="35"/>
      <c r="T101" s="42" t="s">
        <v>27</v>
      </c>
      <c r="W101" s="35"/>
      <c r="Y101" s="50"/>
    </row>
    <row r="102" spans="14:25" ht="20.100000000000001" customHeight="1" x14ac:dyDescent="0.25">
      <c r="N102" s="1"/>
      <c r="O102" s="1"/>
      <c r="S102" s="35"/>
      <c r="T102" s="42" t="s">
        <v>49</v>
      </c>
      <c r="W102" s="35"/>
      <c r="X102" s="21"/>
      <c r="Y102" s="50"/>
    </row>
    <row r="103" spans="14:25" ht="20.100000000000001" customHeight="1" x14ac:dyDescent="0.25">
      <c r="N103" s="1"/>
      <c r="O103" s="1"/>
      <c r="S103" s="35"/>
      <c r="T103" s="42" t="s">
        <v>28</v>
      </c>
      <c r="W103" s="35"/>
      <c r="Y103" s="50"/>
    </row>
    <row r="104" spans="14:25" ht="20.100000000000001" customHeight="1" x14ac:dyDescent="0.25">
      <c r="N104" s="1"/>
      <c r="O104" s="1"/>
      <c r="S104" s="35"/>
      <c r="T104" s="42" t="s">
        <v>54</v>
      </c>
      <c r="W104" s="35"/>
      <c r="X104" s="21"/>
      <c r="Y104" s="50"/>
    </row>
    <row r="105" spans="14:25" ht="20.100000000000001" customHeight="1" x14ac:dyDescent="0.25">
      <c r="N105" s="1"/>
      <c r="O105" s="1"/>
      <c r="S105" s="35"/>
      <c r="T105" s="42" t="s">
        <v>50</v>
      </c>
      <c r="W105" s="35"/>
      <c r="Y105" s="50"/>
    </row>
    <row r="106" spans="14:25" ht="20.100000000000001" customHeight="1" x14ac:dyDescent="0.25">
      <c r="N106" s="1"/>
      <c r="O106" s="1"/>
      <c r="S106" s="35"/>
      <c r="T106" s="42" t="s">
        <v>51</v>
      </c>
      <c r="W106" s="35"/>
      <c r="Y106" s="51"/>
    </row>
    <row r="107" spans="14:25" ht="20.100000000000001" customHeight="1" x14ac:dyDescent="0.25">
      <c r="N107" s="1"/>
      <c r="O107" s="1"/>
      <c r="T107" s="42" t="s">
        <v>52</v>
      </c>
      <c r="W107" s="35"/>
      <c r="Y107" s="51"/>
    </row>
    <row r="108" spans="14:25" ht="20.100000000000001" customHeight="1" x14ac:dyDescent="0.25">
      <c r="N108" s="1"/>
      <c r="O108" s="1"/>
      <c r="S108" s="35"/>
      <c r="W108" s="35"/>
      <c r="X108" s="21"/>
      <c r="Y108" s="51"/>
    </row>
    <row r="109" spans="14:25" ht="20.100000000000001" customHeight="1" x14ac:dyDescent="0.25">
      <c r="N109" s="1"/>
      <c r="O109" s="1"/>
      <c r="S109" s="35"/>
      <c r="W109" s="35"/>
      <c r="Y109" s="51"/>
    </row>
    <row r="110" spans="14:25" ht="20.100000000000001" customHeight="1" x14ac:dyDescent="0.25">
      <c r="N110" s="1"/>
      <c r="O110" s="1"/>
      <c r="S110" s="35"/>
      <c r="W110" s="35"/>
      <c r="Y110" s="51"/>
    </row>
    <row r="111" spans="14:25" ht="20.100000000000001" customHeight="1" x14ac:dyDescent="0.25">
      <c r="N111" s="1"/>
      <c r="O111" s="1"/>
      <c r="S111" s="35"/>
      <c r="W111" s="35"/>
      <c r="Y111" s="51"/>
    </row>
    <row r="112" spans="14:25" ht="20.100000000000001" customHeight="1" x14ac:dyDescent="0.25">
      <c r="N112" s="1"/>
      <c r="O112" s="1"/>
      <c r="S112" s="35"/>
      <c r="W112" s="35"/>
      <c r="Y112" s="52"/>
    </row>
    <row r="113" spans="14:25" ht="20.100000000000001" customHeight="1" x14ac:dyDescent="0.25">
      <c r="N113" s="1"/>
      <c r="O113" s="1"/>
      <c r="S113" s="35"/>
      <c r="W113" s="35"/>
      <c r="Y113" s="52"/>
    </row>
    <row r="114" spans="14:25" ht="20.100000000000001" customHeight="1" x14ac:dyDescent="0.25">
      <c r="N114" s="1"/>
      <c r="O114" s="1"/>
      <c r="S114" s="35"/>
      <c r="W114" s="35"/>
      <c r="Y114" s="52"/>
    </row>
    <row r="115" spans="14:25" ht="20.100000000000001" customHeight="1" x14ac:dyDescent="0.25">
      <c r="N115" s="1"/>
      <c r="O115" s="1"/>
      <c r="W115" s="35"/>
      <c r="Y115" s="52"/>
    </row>
    <row r="116" spans="14:25" ht="20.100000000000001" customHeight="1" x14ac:dyDescent="0.25">
      <c r="N116" s="1"/>
      <c r="O116" s="1"/>
      <c r="W116" s="35"/>
      <c r="Y116" s="52"/>
    </row>
    <row r="117" spans="14:25" ht="20.100000000000001" customHeight="1" x14ac:dyDescent="0.25">
      <c r="N117" s="1"/>
      <c r="O117" s="1"/>
      <c r="X117" s="35"/>
      <c r="Y117" s="52"/>
    </row>
    <row r="118" spans="14:25" ht="20.100000000000001" customHeight="1" x14ac:dyDescent="0.25">
      <c r="N118" s="1"/>
      <c r="O118" s="1"/>
      <c r="X118" s="35"/>
      <c r="Y118" s="49"/>
    </row>
    <row r="119" spans="14:25" ht="20.100000000000001" customHeight="1" x14ac:dyDescent="0.25">
      <c r="N119" s="1"/>
      <c r="O119" s="1"/>
      <c r="X119" s="35"/>
      <c r="Y119" s="49"/>
    </row>
    <row r="120" spans="14:25" ht="20.100000000000001" customHeight="1" x14ac:dyDescent="0.25">
      <c r="N120" s="1"/>
      <c r="O120" s="1"/>
      <c r="X120" s="35"/>
      <c r="Y120" s="49"/>
    </row>
    <row r="121" spans="14:25" ht="20.100000000000001" customHeight="1" x14ac:dyDescent="0.25">
      <c r="N121" s="1"/>
      <c r="O121" s="1"/>
      <c r="X121" s="35"/>
      <c r="Y121" s="49"/>
    </row>
    <row r="122" spans="14:25" ht="20.100000000000001" customHeight="1" x14ac:dyDescent="0.25">
      <c r="N122" s="1"/>
      <c r="O122" s="1"/>
      <c r="X122" s="35"/>
      <c r="Y122" s="49"/>
    </row>
    <row r="123" spans="14:25" ht="20.100000000000001" customHeight="1" x14ac:dyDescent="0.25">
      <c r="N123" s="1"/>
      <c r="O123" s="1"/>
      <c r="X123" s="35"/>
      <c r="Y123" s="49"/>
    </row>
    <row r="124" spans="14:25" ht="20.100000000000001" customHeight="1" x14ac:dyDescent="0.25">
      <c r="N124" s="1"/>
      <c r="O124" s="1"/>
      <c r="X124" s="35"/>
      <c r="Y124" s="51"/>
    </row>
    <row r="125" spans="14:25" ht="20.100000000000001" customHeight="1" x14ac:dyDescent="0.25">
      <c r="N125" s="1"/>
      <c r="O125" s="1"/>
      <c r="X125" s="35"/>
      <c r="Y125" s="51"/>
    </row>
    <row r="126" spans="14:25" ht="20.100000000000001" customHeight="1" x14ac:dyDescent="0.25">
      <c r="N126" s="1"/>
      <c r="O126" s="1"/>
      <c r="X126" s="35"/>
      <c r="Y126" s="51"/>
    </row>
    <row r="127" spans="14:25" ht="20.100000000000001" customHeight="1" x14ac:dyDescent="0.25">
      <c r="N127" s="1"/>
      <c r="O127" s="1"/>
      <c r="X127" s="35"/>
      <c r="Y127" s="51"/>
    </row>
    <row r="128" spans="14:25" ht="20.100000000000001" customHeight="1" x14ac:dyDescent="0.25">
      <c r="N128" s="1"/>
      <c r="O128" s="1"/>
      <c r="X128" s="35"/>
      <c r="Y128" s="39"/>
    </row>
    <row r="129" spans="14:25" ht="20.100000000000001" customHeight="1" x14ac:dyDescent="0.25">
      <c r="N129" s="1"/>
      <c r="O129" s="1"/>
      <c r="X129" s="35"/>
      <c r="Y129" s="51"/>
    </row>
    <row r="130" spans="14:25" x14ac:dyDescent="0.25">
      <c r="N130" s="1"/>
      <c r="O130" s="1"/>
      <c r="Y130" s="103"/>
    </row>
    <row r="131" spans="14:25" x14ac:dyDescent="0.25">
      <c r="N131" s="1"/>
      <c r="O131" s="1"/>
      <c r="Y131" s="103"/>
    </row>
    <row r="132" spans="14:25" x14ac:dyDescent="0.25">
      <c r="N132" s="1"/>
      <c r="O132" s="1"/>
      <c r="Y132" s="103"/>
    </row>
    <row r="133" spans="14:25" x14ac:dyDescent="0.25">
      <c r="N133" s="1"/>
      <c r="O133" s="1"/>
      <c r="Y133" s="103"/>
    </row>
    <row r="134" spans="14:25" x14ac:dyDescent="0.25">
      <c r="N134" s="1"/>
      <c r="O134" s="1"/>
      <c r="Y134" s="103"/>
    </row>
    <row r="135" spans="14:25" x14ac:dyDescent="0.25">
      <c r="N135" s="1"/>
      <c r="O135" s="1"/>
      <c r="Y135" s="103"/>
    </row>
    <row r="136" spans="14:25" x14ac:dyDescent="0.25">
      <c r="N136" s="1"/>
      <c r="O136" s="1"/>
      <c r="Y136" s="103"/>
    </row>
    <row r="137" spans="14:25" x14ac:dyDescent="0.25">
      <c r="N137" s="1"/>
      <c r="O137" s="1"/>
      <c r="Y137" s="103"/>
    </row>
    <row r="138" spans="14:25" x14ac:dyDescent="0.25">
      <c r="N138" s="1"/>
      <c r="O138" s="1"/>
      <c r="Y138" s="103"/>
    </row>
    <row r="139" spans="14:25" x14ac:dyDescent="0.25">
      <c r="N139" s="1"/>
      <c r="O139" s="1"/>
      <c r="Y139" s="103"/>
    </row>
    <row r="140" spans="14:25" x14ac:dyDescent="0.25">
      <c r="N140" s="1"/>
      <c r="O140" s="1"/>
      <c r="Y140" s="103"/>
    </row>
    <row r="141" spans="14:25" x14ac:dyDescent="0.25">
      <c r="N141" s="1"/>
      <c r="O141" s="1"/>
      <c r="Y141" s="103"/>
    </row>
    <row r="142" spans="14:25" x14ac:dyDescent="0.25">
      <c r="N142" s="1"/>
      <c r="O142" s="1"/>
      <c r="Y142" s="103"/>
    </row>
    <row r="143" spans="14:25" x14ac:dyDescent="0.25">
      <c r="N143" s="1"/>
      <c r="O143" s="1"/>
      <c r="Y143" s="103"/>
    </row>
  </sheetData>
  <sheetProtection algorithmName="SHA-512" hashValue="RVEFw3W/oRbYgM1iQoUAB9XGXxb/iAq1kbuiugiOmqaR6+6S3cy9fwP0xDCr9j/DTQCyQOATyoGHMLuxf4PlDA==" saltValue="Rr7TNYeREQoWLxp9vgRgTQ==" spinCount="100000" sheet="1" objects="1" scenarios="1"/>
  <mergeCells count="72">
    <mergeCell ref="F31:O31"/>
    <mergeCell ref="G21:L21"/>
    <mergeCell ref="A84:E84"/>
    <mergeCell ref="F22:O22"/>
    <mergeCell ref="F23:O23"/>
    <mergeCell ref="F24:O24"/>
    <mergeCell ref="F25:O25"/>
    <mergeCell ref="F26:O26"/>
    <mergeCell ref="F27:O27"/>
    <mergeCell ref="F28:O28"/>
    <mergeCell ref="F29:O29"/>
    <mergeCell ref="F30:O30"/>
    <mergeCell ref="F32:O32"/>
    <mergeCell ref="F33:O33"/>
    <mergeCell ref="F34:O34"/>
    <mergeCell ref="F35:O35"/>
    <mergeCell ref="J19:L19"/>
    <mergeCell ref="N19:O19"/>
    <mergeCell ref="C4:P4"/>
    <mergeCell ref="C5:P5"/>
    <mergeCell ref="F7:M7"/>
    <mergeCell ref="E17:I17"/>
    <mergeCell ref="K15:O15"/>
    <mergeCell ref="K17:O17"/>
    <mergeCell ref="E11:I11"/>
    <mergeCell ref="K11:O11"/>
    <mergeCell ref="E13:I13"/>
    <mergeCell ref="K13:O13"/>
    <mergeCell ref="E15:I15"/>
    <mergeCell ref="F36:O36"/>
    <mergeCell ref="F37:O37"/>
    <mergeCell ref="F38:O38"/>
    <mergeCell ref="F39:O39"/>
    <mergeCell ref="F40:O40"/>
    <mergeCell ref="F41:O41"/>
    <mergeCell ref="F42:O42"/>
    <mergeCell ref="F43:O43"/>
    <mergeCell ref="F44:O44"/>
    <mergeCell ref="F45:O45"/>
    <mergeCell ref="F46:O46"/>
    <mergeCell ref="F47:O47"/>
    <mergeCell ref="F48:O48"/>
    <mergeCell ref="F49:O49"/>
    <mergeCell ref="F50:O50"/>
    <mergeCell ref="F51:O51"/>
    <mergeCell ref="F52:O52"/>
    <mergeCell ref="F53:O53"/>
    <mergeCell ref="F54:O54"/>
    <mergeCell ref="F55:O55"/>
    <mergeCell ref="F56:O56"/>
    <mergeCell ref="F57:O57"/>
    <mergeCell ref="F58:O58"/>
    <mergeCell ref="F59:O59"/>
    <mergeCell ref="F60:O60"/>
    <mergeCell ref="F61:O61"/>
    <mergeCell ref="F62:O62"/>
    <mergeCell ref="F63:O63"/>
    <mergeCell ref="F64:O64"/>
    <mergeCell ref="F65:O65"/>
    <mergeCell ref="F66:O66"/>
    <mergeCell ref="F67:O67"/>
    <mergeCell ref="F68:O68"/>
    <mergeCell ref="F69:O69"/>
    <mergeCell ref="F75:O75"/>
    <mergeCell ref="F76:O76"/>
    <mergeCell ref="F77:O77"/>
    <mergeCell ref="F78:O78"/>
    <mergeCell ref="F70:O70"/>
    <mergeCell ref="F71:O71"/>
    <mergeCell ref="F72:O72"/>
    <mergeCell ref="F73:O73"/>
    <mergeCell ref="F74:O74"/>
  </mergeCells>
  <dataValidations count="1">
    <dataValidation type="list" allowBlank="1" showInputMessage="1" showErrorMessage="1" sqref="H84:N84" xr:uid="{00000000-0002-0000-0400-000000000000}">
      <formula1>name</formula1>
    </dataValidation>
  </dataValidations>
  <hyperlinks>
    <hyperlink ref="N19:O19" location="'AIFTP Directory 2022'!E13" display="Home" xr:uid="{00000000-0004-0000-0400-000000000000}"/>
  </hyperlinks>
  <pageMargins left="0.59055118110236227" right="1.7716535433070868" top="0.78740157480314965" bottom="0.19685039370078741" header="0" footer="0"/>
  <pageSetup scale="39" orientation="portrait" r:id="rId1"/>
  <headerFooter>
    <oddFooter>&amp;CPage &amp;P</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9"/>
  <dimension ref="A1:AC212"/>
  <sheetViews>
    <sheetView showGridLines="0" showRowColHeaders="0" tabSelected="1" view="pageBreakPreview" zoomScaleNormal="100" zoomScaleSheetLayoutView="100" workbookViewId="0">
      <pane ySplit="25" topLeftCell="A26" activePane="bottomLeft" state="frozen"/>
      <selection pane="bottomLeft" activeCell="F21" sqref="F21:M21"/>
    </sheetView>
  </sheetViews>
  <sheetFormatPr defaultColWidth="9.140625" defaultRowHeight="15" x14ac:dyDescent="0.25"/>
  <cols>
    <col min="1" max="3" width="0.85546875" style="1" customWidth="1"/>
    <col min="4" max="6" width="4.42578125" style="1" customWidth="1"/>
    <col min="7" max="7" width="0.85546875" style="1" customWidth="1"/>
    <col min="8" max="9" width="4.28515625" style="1" customWidth="1"/>
    <col min="10" max="10" width="3.7109375" style="1" customWidth="1"/>
    <col min="11" max="12" width="4.28515625" style="1" customWidth="1"/>
    <col min="13" max="13" width="3.7109375" style="1" customWidth="1"/>
    <col min="14" max="15" width="4.28515625" style="56" customWidth="1"/>
    <col min="16" max="18" width="0.85546875" style="1" customWidth="1"/>
    <col min="19" max="19" width="20.7109375" style="1" hidden="1" customWidth="1"/>
    <col min="20" max="20" width="30.7109375" style="1" hidden="1" customWidth="1"/>
    <col min="21" max="21" width="4.42578125" style="36" hidden="1" customWidth="1"/>
    <col min="22" max="22" width="9.140625" style="1" customWidth="1"/>
    <col min="23" max="23" width="46.85546875" style="1" customWidth="1"/>
    <col min="24" max="24" width="9.140625" style="1" customWidth="1"/>
    <col min="25" max="25" width="11.28515625" style="1" customWidth="1"/>
    <col min="26" max="27" width="9.140625" style="1" customWidth="1"/>
    <col min="28" max="16384" width="9.140625" style="1"/>
  </cols>
  <sheetData>
    <row r="1" spans="2:28" ht="7.5" customHeight="1" x14ac:dyDescent="0.25"/>
    <row r="2" spans="2:28" s="2" customFormat="1" ht="5.0999999999999996" customHeight="1" x14ac:dyDescent="0.25">
      <c r="B2" s="5"/>
      <c r="C2" s="6"/>
      <c r="D2" s="6"/>
      <c r="E2" s="6"/>
      <c r="F2" s="6"/>
      <c r="G2" s="6"/>
      <c r="H2" s="6"/>
      <c r="I2" s="6"/>
      <c r="J2" s="6"/>
      <c r="K2" s="6"/>
      <c r="L2" s="6"/>
      <c r="M2" s="6"/>
      <c r="N2" s="57"/>
      <c r="O2" s="57"/>
      <c r="P2" s="6"/>
      <c r="Q2" s="7"/>
      <c r="U2" s="143"/>
    </row>
    <row r="3" spans="2:28" s="2" customFormat="1" ht="5.0999999999999996" customHeight="1" x14ac:dyDescent="0.25">
      <c r="B3" s="8"/>
      <c r="C3" s="3"/>
      <c r="D3" s="3"/>
      <c r="E3" s="3"/>
      <c r="F3" s="3"/>
      <c r="G3" s="3"/>
      <c r="H3" s="3"/>
      <c r="I3" s="3"/>
      <c r="J3" s="3"/>
      <c r="K3" s="3"/>
      <c r="L3" s="3"/>
      <c r="M3" s="3"/>
      <c r="N3" s="64"/>
      <c r="O3" s="64"/>
      <c r="P3" s="3"/>
      <c r="Q3" s="9"/>
      <c r="S3" s="73"/>
      <c r="T3" s="75"/>
      <c r="U3" s="143"/>
    </row>
    <row r="4" spans="2:28" s="2" customFormat="1" ht="20.100000000000001" customHeight="1" x14ac:dyDescent="0.25">
      <c r="B4" s="8"/>
      <c r="C4" s="305" t="s">
        <v>19</v>
      </c>
      <c r="D4" s="305"/>
      <c r="E4" s="305"/>
      <c r="F4" s="305"/>
      <c r="G4" s="305"/>
      <c r="H4" s="305"/>
      <c r="I4" s="305"/>
      <c r="J4" s="305"/>
      <c r="K4" s="305"/>
      <c r="L4" s="305"/>
      <c r="M4" s="305"/>
      <c r="N4" s="305"/>
      <c r="O4" s="305"/>
      <c r="P4" s="305"/>
      <c r="Q4" s="9"/>
      <c r="S4" s="118" t="s">
        <v>141</v>
      </c>
      <c r="U4" s="143"/>
      <c r="W4" s="1"/>
      <c r="X4" s="1"/>
    </row>
    <row r="5" spans="2:28" s="2" customFormat="1" ht="20.100000000000001" customHeight="1" x14ac:dyDescent="0.25">
      <c r="B5" s="8"/>
      <c r="C5" s="320" t="s">
        <v>142</v>
      </c>
      <c r="D5" s="320"/>
      <c r="E5" s="320"/>
      <c r="F5" s="320"/>
      <c r="G5" s="320"/>
      <c r="H5" s="320"/>
      <c r="I5" s="320"/>
      <c r="J5" s="320"/>
      <c r="K5" s="320"/>
      <c r="L5" s="320"/>
      <c r="M5" s="320"/>
      <c r="N5" s="320"/>
      <c r="O5" s="320"/>
      <c r="P5" s="320"/>
      <c r="Q5" s="9"/>
      <c r="S5" s="119" t="s">
        <v>138</v>
      </c>
      <c r="T5" s="21" t="s">
        <v>175</v>
      </c>
      <c r="U5" s="143"/>
    </row>
    <row r="6" spans="2:28" s="2" customFormat="1" ht="5.0999999999999996" customHeight="1" x14ac:dyDescent="0.25">
      <c r="B6" s="8"/>
      <c r="C6" s="127"/>
      <c r="D6" s="127"/>
      <c r="E6" s="127"/>
      <c r="F6" s="127"/>
      <c r="G6" s="127"/>
      <c r="H6" s="127"/>
      <c r="I6" s="127"/>
      <c r="J6" s="127"/>
      <c r="K6" s="127"/>
      <c r="L6" s="127"/>
      <c r="M6" s="127"/>
      <c r="N6" s="127"/>
      <c r="O6" s="127"/>
      <c r="P6" s="127"/>
      <c r="Q6" s="9"/>
      <c r="S6" s="119"/>
      <c r="T6" s="21"/>
      <c r="U6" s="143"/>
    </row>
    <row r="7" spans="2:28" s="2" customFormat="1" ht="20.100000000000001" customHeight="1" x14ac:dyDescent="0.25">
      <c r="B7" s="8"/>
      <c r="C7" s="88"/>
      <c r="D7" s="88"/>
      <c r="E7" s="88"/>
      <c r="F7" s="309" t="s">
        <v>155</v>
      </c>
      <c r="G7" s="309"/>
      <c r="H7" s="309"/>
      <c r="I7" s="309"/>
      <c r="J7" s="309"/>
      <c r="K7" s="309"/>
      <c r="L7" s="309"/>
      <c r="M7" s="309"/>
      <c r="N7" s="112"/>
      <c r="O7" s="88"/>
      <c r="P7" s="88"/>
      <c r="Q7" s="9"/>
      <c r="S7" s="119" t="s">
        <v>140</v>
      </c>
      <c r="T7" s="74" t="s">
        <v>175</v>
      </c>
      <c r="U7" s="143"/>
      <c r="V7" s="1"/>
    </row>
    <row r="8" spans="2:28" s="2" customFormat="1" ht="5.0999999999999996" customHeight="1" x14ac:dyDescent="0.25">
      <c r="B8" s="8"/>
      <c r="C8" s="130"/>
      <c r="D8" s="130"/>
      <c r="E8" s="130"/>
      <c r="F8" s="130"/>
      <c r="G8" s="130"/>
      <c r="H8" s="130"/>
      <c r="I8" s="130"/>
      <c r="J8" s="31"/>
      <c r="K8" s="131"/>
      <c r="L8" s="131"/>
      <c r="M8" s="131"/>
      <c r="N8" s="131"/>
      <c r="O8" s="131"/>
      <c r="P8" s="131"/>
      <c r="Q8" s="9"/>
      <c r="S8" s="119" t="s">
        <v>154</v>
      </c>
      <c r="T8" s="70">
        <f ca="1">TODAY()</f>
        <v>44726</v>
      </c>
      <c r="U8" s="143"/>
    </row>
    <row r="9" spans="2:28" s="2" customFormat="1" ht="20.100000000000001" hidden="1" customHeight="1" x14ac:dyDescent="0.25">
      <c r="B9" s="8"/>
      <c r="D9" s="32"/>
      <c r="E9" s="306" t="s">
        <v>167</v>
      </c>
      <c r="F9" s="306"/>
      <c r="G9" s="306"/>
      <c r="H9" s="306"/>
      <c r="I9" s="306"/>
      <c r="J9" s="96"/>
      <c r="K9" s="321"/>
      <c r="L9" s="321"/>
      <c r="M9" s="321"/>
      <c r="N9" s="321"/>
      <c r="O9" s="321"/>
      <c r="P9" s="32"/>
      <c r="Q9" s="9"/>
      <c r="S9" s="120">
        <v>9810216801</v>
      </c>
      <c r="T9" s="73">
        <v>9450361368</v>
      </c>
      <c r="U9" s="143"/>
      <c r="AB9" s="33"/>
    </row>
    <row r="10" spans="2:28" s="2" customFormat="1" ht="5.0999999999999996" hidden="1" customHeight="1" x14ac:dyDescent="0.25">
      <c r="B10" s="8"/>
      <c r="D10" s="32"/>
      <c r="E10" s="98"/>
      <c r="F10" s="98"/>
      <c r="G10" s="93"/>
      <c r="H10" s="129"/>
      <c r="I10" s="129"/>
      <c r="J10" s="129"/>
      <c r="K10" s="129"/>
      <c r="L10" s="129"/>
      <c r="M10" s="129"/>
      <c r="N10" s="129"/>
      <c r="O10" s="129"/>
      <c r="P10" s="128"/>
      <c r="Q10" s="9"/>
      <c r="S10" s="120"/>
      <c r="T10" s="73"/>
      <c r="U10" s="143"/>
      <c r="AB10" s="33"/>
    </row>
    <row r="11" spans="2:28" s="2" customFormat="1" ht="20.100000000000001" hidden="1" customHeight="1" x14ac:dyDescent="0.25">
      <c r="B11" s="8"/>
      <c r="D11" s="32"/>
      <c r="E11" s="306" t="s">
        <v>167</v>
      </c>
      <c r="F11" s="306"/>
      <c r="G11" s="306"/>
      <c r="H11" s="306"/>
      <c r="I11" s="306"/>
      <c r="J11" s="92"/>
      <c r="K11" s="325"/>
      <c r="L11" s="325"/>
      <c r="M11" s="325"/>
      <c r="N11" s="325"/>
      <c r="O11" s="325"/>
      <c r="P11" s="128"/>
      <c r="Q11" s="9"/>
      <c r="S11" s="121" t="s">
        <v>157</v>
      </c>
      <c r="T11" s="122" t="s">
        <v>64</v>
      </c>
      <c r="U11" s="143"/>
      <c r="AB11" s="33"/>
    </row>
    <row r="12" spans="2:28" s="2" customFormat="1" ht="5.0999999999999996" hidden="1" customHeight="1" x14ac:dyDescent="0.25">
      <c r="B12" s="8"/>
      <c r="D12" s="32"/>
      <c r="E12" s="32"/>
      <c r="F12" s="32"/>
      <c r="G12" s="93"/>
      <c r="H12" s="85"/>
      <c r="I12" s="85"/>
      <c r="J12" s="85"/>
      <c r="K12" s="85"/>
      <c r="L12" s="85"/>
      <c r="M12" s="85"/>
      <c r="N12" s="85"/>
      <c r="O12" s="85"/>
      <c r="P12" s="128"/>
      <c r="Q12" s="9"/>
      <c r="S12" s="120"/>
      <c r="T12" s="73"/>
      <c r="U12" s="143"/>
      <c r="AB12" s="33"/>
    </row>
    <row r="13" spans="2:28" s="2" customFormat="1" ht="20.100000000000001" hidden="1" customHeight="1" x14ac:dyDescent="0.25">
      <c r="B13" s="8"/>
      <c r="D13" s="32"/>
      <c r="E13" s="306" t="s">
        <v>167</v>
      </c>
      <c r="F13" s="306"/>
      <c r="G13" s="306"/>
      <c r="H13" s="306"/>
      <c r="I13" s="306"/>
      <c r="J13" s="94"/>
      <c r="K13" s="330"/>
      <c r="L13" s="330"/>
      <c r="M13" s="330"/>
      <c r="N13" s="330"/>
      <c r="O13" s="330"/>
      <c r="P13" s="128"/>
      <c r="Q13" s="9"/>
      <c r="S13" s="120"/>
      <c r="T13" s="122"/>
      <c r="U13" s="143"/>
      <c r="AB13" s="33"/>
    </row>
    <row r="14" spans="2:28" s="2" customFormat="1" ht="5.0999999999999996" hidden="1" customHeight="1" x14ac:dyDescent="0.25">
      <c r="B14" s="8"/>
      <c r="D14" s="32"/>
      <c r="E14" s="95"/>
      <c r="F14" s="95"/>
      <c r="G14" s="93"/>
      <c r="H14" s="89"/>
      <c r="I14" s="89"/>
      <c r="L14" s="90"/>
      <c r="N14" s="80"/>
      <c r="O14" s="80"/>
      <c r="P14" s="128"/>
      <c r="Q14" s="9"/>
      <c r="S14" s="120"/>
      <c r="T14" s="122"/>
      <c r="U14" s="143"/>
      <c r="AB14" s="33"/>
    </row>
    <row r="15" spans="2:28" s="2" customFormat="1" ht="20.100000000000001" hidden="1" customHeight="1" x14ac:dyDescent="0.25">
      <c r="B15" s="8"/>
      <c r="C15" s="88"/>
      <c r="D15" s="88"/>
      <c r="E15" s="306" t="s">
        <v>167</v>
      </c>
      <c r="F15" s="306"/>
      <c r="G15" s="306"/>
      <c r="H15" s="306"/>
      <c r="I15" s="306"/>
      <c r="J15" s="96"/>
      <c r="K15" s="321"/>
      <c r="L15" s="321"/>
      <c r="M15" s="321"/>
      <c r="N15" s="321"/>
      <c r="O15" s="321"/>
      <c r="P15" s="88"/>
      <c r="Q15" s="9"/>
      <c r="S15" s="120"/>
      <c r="T15" s="122"/>
      <c r="U15" s="143"/>
      <c r="AB15" s="33"/>
    </row>
    <row r="16" spans="2:28" s="2" customFormat="1" ht="5.0999999999999996" customHeight="1" x14ac:dyDescent="0.25">
      <c r="B16" s="8"/>
      <c r="C16" s="130"/>
      <c r="D16" s="130"/>
      <c r="E16" s="98"/>
      <c r="F16" s="98"/>
      <c r="G16" s="93"/>
      <c r="H16" s="129"/>
      <c r="I16" s="129"/>
      <c r="J16" s="129"/>
      <c r="K16" s="90"/>
      <c r="L16" s="129"/>
      <c r="M16" s="129"/>
      <c r="N16" s="129"/>
      <c r="O16" s="129"/>
      <c r="P16" s="131"/>
      <c r="Q16" s="9"/>
      <c r="S16" s="120"/>
      <c r="T16" s="122"/>
      <c r="U16" s="143"/>
      <c r="AB16" s="33"/>
    </row>
    <row r="17" spans="2:29" s="2" customFormat="1" ht="20.100000000000001" customHeight="1" x14ac:dyDescent="0.25">
      <c r="B17" s="8"/>
      <c r="D17" s="32"/>
      <c r="E17" s="32"/>
      <c r="F17" s="32"/>
      <c r="G17" s="32"/>
      <c r="H17" s="32"/>
      <c r="I17" s="32"/>
      <c r="J17" s="306" t="s">
        <v>167</v>
      </c>
      <c r="K17" s="306"/>
      <c r="L17" s="306"/>
      <c r="M17" s="151"/>
      <c r="N17" s="331" t="s">
        <v>169</v>
      </c>
      <c r="O17" s="331"/>
      <c r="P17" s="32"/>
      <c r="Q17" s="9"/>
      <c r="S17" s="120">
        <v>9829013626</v>
      </c>
      <c r="T17" s="73">
        <v>9820073165</v>
      </c>
      <c r="U17" s="143"/>
      <c r="AB17" s="33"/>
    </row>
    <row r="18" spans="2:29" s="2" customFormat="1" ht="9.9499999999999993" customHeight="1" x14ac:dyDescent="0.25">
      <c r="B18" s="8"/>
      <c r="C18" s="76"/>
      <c r="D18" s="76"/>
      <c r="E18" s="76"/>
      <c r="F18" s="76"/>
      <c r="G18" s="76"/>
      <c r="H18" s="76"/>
      <c r="I18" s="76"/>
      <c r="J18" s="76"/>
      <c r="K18" s="76"/>
      <c r="L18" s="76"/>
      <c r="M18" s="76"/>
      <c r="N18" s="76"/>
      <c r="O18" s="76"/>
      <c r="P18" s="76"/>
      <c r="Q18" s="9"/>
      <c r="S18" s="54"/>
      <c r="T18" s="123"/>
      <c r="U18" s="143"/>
    </row>
    <row r="19" spans="2:29" s="2" customFormat="1" ht="15" customHeight="1" x14ac:dyDescent="0.25">
      <c r="B19" s="8"/>
      <c r="D19" s="107"/>
      <c r="E19" s="107"/>
      <c r="F19" s="361">
        <f ca="1">T8</f>
        <v>44726</v>
      </c>
      <c r="G19" s="361"/>
      <c r="H19" s="361"/>
      <c r="I19" s="361"/>
      <c r="J19" s="361"/>
      <c r="K19" s="361"/>
      <c r="L19" s="361"/>
      <c r="M19" s="361"/>
      <c r="N19" s="359"/>
      <c r="O19" s="359"/>
      <c r="P19" s="132"/>
      <c r="Q19" s="9"/>
      <c r="S19" s="54" t="s">
        <v>129</v>
      </c>
      <c r="T19" s="123" t="s">
        <v>130</v>
      </c>
      <c r="U19" s="143"/>
    </row>
    <row r="20" spans="2:29" s="2" customFormat="1" ht="5.0999999999999996" customHeight="1" x14ac:dyDescent="0.25">
      <c r="B20" s="8"/>
      <c r="C20" s="107"/>
      <c r="D20" s="107"/>
      <c r="E20" s="107"/>
      <c r="F20" s="77"/>
      <c r="G20" s="77"/>
      <c r="H20" s="355"/>
      <c r="I20" s="355"/>
      <c r="J20" s="355"/>
      <c r="K20" s="355"/>
      <c r="L20" s="355"/>
      <c r="M20" s="77"/>
      <c r="N20" s="77"/>
      <c r="O20" s="132"/>
      <c r="P20" s="132"/>
      <c r="Q20" s="9"/>
      <c r="T20" s="75"/>
      <c r="U20" s="143"/>
    </row>
    <row r="21" spans="2:29" s="2" customFormat="1" ht="39.950000000000003" customHeight="1" x14ac:dyDescent="0.25">
      <c r="B21" s="8"/>
      <c r="C21" s="358" t="s">
        <v>2</v>
      </c>
      <c r="D21" s="358"/>
      <c r="E21" s="358"/>
      <c r="F21" s="357" t="s">
        <v>36</v>
      </c>
      <c r="G21" s="357"/>
      <c r="H21" s="357"/>
      <c r="I21" s="357"/>
      <c r="J21" s="357"/>
      <c r="K21" s="357"/>
      <c r="L21" s="357"/>
      <c r="M21" s="357"/>
      <c r="O21" s="132"/>
      <c r="P21" s="132"/>
      <c r="Q21" s="9"/>
      <c r="S21" s="54" t="s">
        <v>131</v>
      </c>
      <c r="T21" s="123" t="s">
        <v>132</v>
      </c>
      <c r="U21" s="143"/>
    </row>
    <row r="22" spans="2:29" s="2" customFormat="1" ht="5.0999999999999996" customHeight="1" x14ac:dyDescent="0.25">
      <c r="B22" s="8"/>
      <c r="C22" s="45"/>
      <c r="D22" s="45"/>
      <c r="E22" s="45"/>
      <c r="F22" s="45"/>
      <c r="G22" s="45"/>
      <c r="H22" s="28"/>
      <c r="I22" s="28"/>
      <c r="J22" s="28"/>
      <c r="K22" s="28"/>
      <c r="L22" s="28"/>
      <c r="M22" s="28"/>
      <c r="N22" s="28"/>
      <c r="O22" s="34"/>
      <c r="P22" s="3"/>
      <c r="Q22" s="9"/>
      <c r="U22" s="143"/>
    </row>
    <row r="23" spans="2:29" ht="5.0999999999999996" customHeight="1" x14ac:dyDescent="0.4">
      <c r="B23" s="10"/>
      <c r="C23" s="11"/>
      <c r="D23" s="12"/>
      <c r="E23" s="12"/>
      <c r="F23" s="12"/>
      <c r="G23" s="12"/>
      <c r="H23" s="12"/>
      <c r="I23" s="12"/>
      <c r="J23" s="12"/>
      <c r="K23" s="12"/>
      <c r="L23" s="12"/>
      <c r="M23" s="12"/>
      <c r="N23" s="58"/>
      <c r="O23" s="58"/>
      <c r="P23" s="11"/>
      <c r="Q23" s="13"/>
      <c r="S23" s="362"/>
      <c r="T23" s="362"/>
    </row>
    <row r="24" spans="2:29" ht="5.0999999999999996" customHeight="1" x14ac:dyDescent="0.25">
      <c r="B24" s="10"/>
      <c r="C24" s="11"/>
      <c r="D24" s="14"/>
      <c r="E24" s="14"/>
      <c r="F24" s="14"/>
      <c r="G24" s="14"/>
      <c r="H24" s="14"/>
      <c r="I24" s="14"/>
      <c r="J24" s="14"/>
      <c r="K24" s="14"/>
      <c r="L24" s="14"/>
      <c r="M24" s="14"/>
      <c r="N24" s="59"/>
      <c r="O24" s="59"/>
      <c r="P24" s="11"/>
      <c r="Q24" s="13"/>
    </row>
    <row r="25" spans="2:29" ht="30" customHeight="1" x14ac:dyDescent="0.25">
      <c r="B25" s="10"/>
      <c r="C25" s="11"/>
      <c r="D25" s="360" t="str">
        <f>F21</f>
        <v>Directory Committee</v>
      </c>
      <c r="E25" s="360"/>
      <c r="F25" s="360"/>
      <c r="G25" s="360"/>
      <c r="H25" s="360"/>
      <c r="I25" s="360"/>
      <c r="J25" s="360"/>
      <c r="K25" s="360"/>
      <c r="L25" s="360"/>
      <c r="M25" s="360"/>
      <c r="N25" s="360"/>
      <c r="O25" s="360"/>
      <c r="P25" s="11"/>
      <c r="Q25" s="13"/>
      <c r="W25" s="67"/>
      <c r="X25" s="55"/>
      <c r="AC25" s="36"/>
    </row>
    <row r="26" spans="2:29" ht="5.0999999999999996" customHeight="1" x14ac:dyDescent="0.25">
      <c r="B26" s="10"/>
      <c r="C26" s="11"/>
      <c r="D26" s="15"/>
      <c r="E26" s="37"/>
      <c r="F26" s="37"/>
      <c r="G26" s="37"/>
      <c r="H26" s="37"/>
      <c r="I26" s="37"/>
      <c r="J26" s="37"/>
      <c r="K26" s="37"/>
      <c r="L26" s="37"/>
      <c r="M26" s="37"/>
      <c r="N26" s="37"/>
      <c r="O26" s="37"/>
      <c r="P26" s="11"/>
      <c r="Q26" s="13"/>
      <c r="S26" s="65"/>
      <c r="T26" s="63"/>
      <c r="AC26" s="36"/>
    </row>
    <row r="27" spans="2:29" ht="30" customHeight="1" x14ac:dyDescent="0.4">
      <c r="B27" s="10"/>
      <c r="C27" s="11"/>
      <c r="D27" s="353" t="str">
        <f>VLOOKUP($F$21,'AIFTP Committee Data 2022 '!C2:CY165,2,0)</f>
        <v>Chairman</v>
      </c>
      <c r="E27" s="353"/>
      <c r="F27" s="353"/>
      <c r="G27" s="91"/>
      <c r="H27" s="344" t="str">
        <f>VLOOKUP($F$21,'AIFTP Committee Data 2022 '!C2:CY165,3,0)</f>
        <v>Arvind Mittal</v>
      </c>
      <c r="I27" s="344"/>
      <c r="J27" s="344"/>
      <c r="K27" s="344"/>
      <c r="L27" s="344"/>
      <c r="M27" s="344"/>
      <c r="N27" s="344"/>
      <c r="O27" s="344"/>
      <c r="P27" s="11"/>
      <c r="Q27" s="13"/>
      <c r="S27" s="1">
        <v>1</v>
      </c>
      <c r="U27" s="144" t="s">
        <v>181</v>
      </c>
      <c r="AB27" s="81"/>
    </row>
    <row r="28" spans="2:29" ht="45" customHeight="1" x14ac:dyDescent="0.25">
      <c r="B28" s="10"/>
      <c r="C28" s="11"/>
      <c r="D28" s="345" t="s">
        <v>10</v>
      </c>
      <c r="E28" s="345"/>
      <c r="F28" s="345"/>
      <c r="G28" s="16" t="s">
        <v>7</v>
      </c>
      <c r="H28" s="356" t="str">
        <f>VLOOKUP($F$21,'AIFTP Committee Data 2022 '!C2:CY165,4,0)</f>
        <v>“MAA” Station Road, Ward - 3, Janjgit-Naila - 495668
Chhattisgarh</v>
      </c>
      <c r="I28" s="356"/>
      <c r="J28" s="356"/>
      <c r="K28" s="356"/>
      <c r="L28" s="356"/>
      <c r="M28" s="356"/>
      <c r="N28" s="356"/>
      <c r="O28" s="356"/>
      <c r="P28" s="11"/>
      <c r="Q28" s="13"/>
    </row>
    <row r="29" spans="2:29" ht="20.100000000000001" customHeight="1" x14ac:dyDescent="0.25">
      <c r="B29" s="10"/>
      <c r="C29" s="11"/>
      <c r="D29" s="345" t="s">
        <v>6</v>
      </c>
      <c r="E29" s="345"/>
      <c r="F29" s="345"/>
      <c r="G29" s="16" t="s">
        <v>7</v>
      </c>
      <c r="H29" s="352">
        <f>VLOOKUP($F$21,'AIFTP Committee Data 2022 '!C2:CY165,5,0)</f>
        <v>9415201059</v>
      </c>
      <c r="I29" s="352"/>
      <c r="J29" s="352"/>
      <c r="K29" s="352"/>
      <c r="L29" s="352"/>
      <c r="M29" s="352"/>
      <c r="N29" s="352"/>
      <c r="O29" s="352"/>
      <c r="P29" s="11"/>
      <c r="Q29" s="13"/>
    </row>
    <row r="30" spans="2:29" ht="24.95" customHeight="1" x14ac:dyDescent="0.25">
      <c r="B30" s="10"/>
      <c r="C30" s="11"/>
      <c r="D30" s="346" t="s">
        <v>133</v>
      </c>
      <c r="E30" s="346"/>
      <c r="F30" s="346"/>
      <c r="G30" s="16" t="s">
        <v>7</v>
      </c>
      <c r="H30" s="347" t="str">
        <f>HYPERLINK("tel:"&amp;H29,"Call")</f>
        <v>Call</v>
      </c>
      <c r="I30" s="347"/>
      <c r="J30" s="163"/>
      <c r="K30" s="348" t="str">
        <f>HYPERLINK("mailto:"&amp;H31&amp;"?subject="&amp;T5,"e-mail")</f>
        <v>e-mail</v>
      </c>
      <c r="L30" s="348"/>
      <c r="M30" s="163"/>
      <c r="N30" s="349" t="str">
        <f>HYPERLINK("https://wa.me/"&amp;91&amp;H29&amp;"?text="&amp;T7,"whatsapp")</f>
        <v>whatsapp</v>
      </c>
      <c r="O30" s="349"/>
      <c r="P30" s="11"/>
      <c r="Q30" s="13"/>
      <c r="W30" s="40"/>
    </row>
    <row r="31" spans="2:29" ht="20.100000000000001" hidden="1" customHeight="1" x14ac:dyDescent="0.25">
      <c r="B31" s="10"/>
      <c r="C31" s="11"/>
      <c r="D31" s="345" t="s">
        <v>16</v>
      </c>
      <c r="E31" s="345"/>
      <c r="F31" s="345"/>
      <c r="G31" s="16" t="s">
        <v>7</v>
      </c>
      <c r="H31" s="350" t="str">
        <f>VLOOKUP($F$21,'AIFTP Committee Data 2022 '!C2:CY165,6,0)</f>
        <v>avi209@gmail.com</v>
      </c>
      <c r="I31" s="350"/>
      <c r="J31" s="350"/>
      <c r="K31" s="350"/>
      <c r="L31" s="350"/>
      <c r="M31" s="350"/>
      <c r="N31" s="350"/>
      <c r="O31" s="350"/>
      <c r="P31" s="11"/>
      <c r="Q31" s="13"/>
    </row>
    <row r="32" spans="2:29" ht="7.5" customHeight="1" x14ac:dyDescent="0.25">
      <c r="B32" s="10"/>
      <c r="C32" s="11"/>
      <c r="P32" s="11"/>
      <c r="Q32" s="13"/>
      <c r="T32" s="17"/>
      <c r="W32" s="41"/>
    </row>
    <row r="33" spans="2:25" ht="30" customHeight="1" x14ac:dyDescent="0.25">
      <c r="B33" s="10"/>
      <c r="C33" s="11"/>
      <c r="D33" s="353" t="str">
        <f>VLOOKUP($F$21,'AIFTP Committee Data 2022 '!C2:CY165,7,0)</f>
        <v>Co - Chairman</v>
      </c>
      <c r="E33" s="353"/>
      <c r="F33" s="353"/>
      <c r="G33" s="91"/>
      <c r="H33" s="344" t="str">
        <f>VLOOKUP($F$21,'AIFTP Committee Data 2022 '!C2:CY165,8,0)</f>
        <v>Ratan Lal Goyal</v>
      </c>
      <c r="I33" s="344"/>
      <c r="J33" s="344"/>
      <c r="K33" s="344"/>
      <c r="L33" s="344"/>
      <c r="M33" s="344"/>
      <c r="N33" s="344"/>
      <c r="O33" s="344"/>
      <c r="P33" s="11"/>
      <c r="Q33" s="13"/>
      <c r="S33" s="1">
        <v>2</v>
      </c>
      <c r="T33" s="53"/>
      <c r="W33" s="42"/>
    </row>
    <row r="34" spans="2:25" s="140" customFormat="1" ht="45" customHeight="1" x14ac:dyDescent="0.2">
      <c r="B34" s="136"/>
      <c r="C34" s="137"/>
      <c r="D34" s="345" t="s">
        <v>10</v>
      </c>
      <c r="E34" s="345"/>
      <c r="F34" s="345"/>
      <c r="G34" s="138" t="s">
        <v>7</v>
      </c>
      <c r="H34" s="351" t="str">
        <f>VLOOKUP($F$21,'AIFTP Committee Data 2022 '!C2:CY165,9,0)</f>
        <v>507, 4th Floor, Apex Mall, Lal Kothi, Tonk Road, Jaipur 302015</v>
      </c>
      <c r="I34" s="351"/>
      <c r="J34" s="351"/>
      <c r="K34" s="351"/>
      <c r="L34" s="351"/>
      <c r="M34" s="351"/>
      <c r="N34" s="351"/>
      <c r="O34" s="351"/>
      <c r="P34" s="137"/>
      <c r="Q34" s="139"/>
      <c r="T34" s="141"/>
      <c r="U34" s="145"/>
      <c r="W34" s="142"/>
    </row>
    <row r="35" spans="2:25" s="21" customFormat="1" ht="20.100000000000001" hidden="1" customHeight="1" x14ac:dyDescent="0.25">
      <c r="B35" s="18"/>
      <c r="C35" s="19"/>
      <c r="D35" s="345" t="s">
        <v>6</v>
      </c>
      <c r="E35" s="345"/>
      <c r="F35" s="345"/>
      <c r="G35" s="16" t="s">
        <v>7</v>
      </c>
      <c r="H35" s="352">
        <f>VLOOKUP($F$21,'AIFTP Committee Data 2022 '!C2:CY165,10,0)</f>
        <v>9829114484</v>
      </c>
      <c r="I35" s="352"/>
      <c r="J35" s="352"/>
      <c r="K35" s="352"/>
      <c r="L35" s="352"/>
      <c r="M35" s="352"/>
      <c r="N35" s="352"/>
      <c r="O35" s="352"/>
      <c r="P35" s="19"/>
      <c r="Q35" s="20"/>
      <c r="U35" s="35"/>
      <c r="W35" s="42"/>
      <c r="Y35" s="1"/>
    </row>
    <row r="36" spans="2:25" s="21" customFormat="1" ht="24.95" customHeight="1" x14ac:dyDescent="0.25">
      <c r="B36" s="18"/>
      <c r="C36" s="19"/>
      <c r="D36" s="346" t="s">
        <v>133</v>
      </c>
      <c r="E36" s="346"/>
      <c r="F36" s="346"/>
      <c r="G36" s="16" t="s">
        <v>7</v>
      </c>
      <c r="H36" s="347" t="str">
        <f>HYPERLINK("tel:"&amp;H35,"Call")</f>
        <v>Call</v>
      </c>
      <c r="I36" s="347"/>
      <c r="J36" s="163"/>
      <c r="K36" s="348" t="str">
        <f>HYPERLINK("mailto:"&amp;H37&amp;"?subject="&amp;T5,"e-mail")</f>
        <v>e-mail</v>
      </c>
      <c r="L36" s="348"/>
      <c r="M36" s="163"/>
      <c r="N36" s="349" t="str">
        <f>HYPERLINK("https://wa.me/"&amp;91&amp;H35&amp;"?text="&amp;T7,"whatsapp")</f>
        <v>whatsapp</v>
      </c>
      <c r="O36" s="349"/>
      <c r="P36" s="19"/>
      <c r="Q36" s="20"/>
      <c r="U36" s="35"/>
      <c r="W36" s="42"/>
      <c r="Y36" s="1"/>
    </row>
    <row r="37" spans="2:25" ht="20.100000000000001" hidden="1" customHeight="1" x14ac:dyDescent="0.25">
      <c r="B37" s="10"/>
      <c r="C37" s="11"/>
      <c r="D37" s="345" t="s">
        <v>16</v>
      </c>
      <c r="E37" s="345"/>
      <c r="F37" s="345"/>
      <c r="G37" s="16" t="s">
        <v>7</v>
      </c>
      <c r="H37" s="350" t="str">
        <f>VLOOKUP($F$21,'AIFTP Committee Data 2022 '!C2:N165,11,0)</f>
        <v>ratangoyal1@gmail.com</v>
      </c>
      <c r="I37" s="350"/>
      <c r="J37" s="350"/>
      <c r="K37" s="350"/>
      <c r="L37" s="350"/>
      <c r="M37" s="350"/>
      <c r="N37" s="350"/>
      <c r="O37" s="350"/>
      <c r="P37" s="11"/>
      <c r="Q37" s="13"/>
      <c r="W37" s="42"/>
      <c r="Y37" s="4"/>
    </row>
    <row r="38" spans="2:25" ht="5.0999999999999996" customHeight="1" x14ac:dyDescent="0.25">
      <c r="B38" s="10"/>
      <c r="C38" s="11"/>
      <c r="D38" s="43"/>
      <c r="E38" s="43"/>
      <c r="F38" s="43"/>
      <c r="G38" s="16"/>
      <c r="H38" s="38"/>
      <c r="I38" s="38"/>
      <c r="J38" s="44"/>
      <c r="K38" s="44"/>
      <c r="L38" s="44"/>
      <c r="M38" s="44"/>
      <c r="N38" s="46"/>
      <c r="O38" s="46"/>
      <c r="P38" s="11"/>
      <c r="Q38" s="13"/>
      <c r="W38" s="42"/>
      <c r="Y38" s="47"/>
    </row>
    <row r="39" spans="2:25" ht="30" customHeight="1" x14ac:dyDescent="0.25">
      <c r="B39" s="10"/>
      <c r="C39" s="11"/>
      <c r="D39" s="353" t="str">
        <f>VLOOKUP($F$21,'AIFTP Committee Data 2022 '!C2:CY165,12,0)</f>
        <v>Member</v>
      </c>
      <c r="E39" s="353"/>
      <c r="F39" s="353"/>
      <c r="G39" s="91"/>
      <c r="H39" s="344" t="str">
        <f>VLOOKUP($F$21,'AIFTP Committee Data 2022 '!C2:CY165,13,0)</f>
        <v>TP. Girish Dhokiya</v>
      </c>
      <c r="I39" s="344"/>
      <c r="J39" s="344"/>
      <c r="K39" s="344"/>
      <c r="L39" s="344"/>
      <c r="M39" s="344"/>
      <c r="N39" s="344"/>
      <c r="O39" s="344"/>
      <c r="P39" s="11"/>
      <c r="Q39" s="13"/>
      <c r="S39" s="1">
        <v>3</v>
      </c>
      <c r="W39" s="42"/>
      <c r="Y39" s="47"/>
    </row>
    <row r="40" spans="2:25" ht="45" customHeight="1" x14ac:dyDescent="0.25">
      <c r="B40" s="10"/>
      <c r="C40" s="11"/>
      <c r="D40" s="345" t="s">
        <v>10</v>
      </c>
      <c r="E40" s="345"/>
      <c r="F40" s="345"/>
      <c r="G40" s="16" t="s">
        <v>7</v>
      </c>
      <c r="H40" s="351" t="str">
        <f>VLOOKUP($F$21,'AIFTP Committee Data 2022 '!C2:CY165,14,0)</f>
        <v>45, Shankar Rao Sankul, Shankar Rao Chowk, Below Atre Rang Mandir, Kalyan (W) 421301</v>
      </c>
      <c r="I40" s="351"/>
      <c r="J40" s="351"/>
      <c r="K40" s="351"/>
      <c r="L40" s="351"/>
      <c r="M40" s="351"/>
      <c r="N40" s="351"/>
      <c r="O40" s="351"/>
      <c r="P40" s="11"/>
      <c r="Q40" s="13"/>
      <c r="W40" s="42"/>
      <c r="Y40" s="47"/>
    </row>
    <row r="41" spans="2:25" ht="20.100000000000001" hidden="1" customHeight="1" x14ac:dyDescent="0.25">
      <c r="B41" s="10"/>
      <c r="C41" s="11"/>
      <c r="D41" s="345" t="s">
        <v>6</v>
      </c>
      <c r="E41" s="345"/>
      <c r="F41" s="345"/>
      <c r="G41" s="16" t="s">
        <v>7</v>
      </c>
      <c r="H41" s="352">
        <f>VLOOKUP($F$21,'AIFTP Committee Data 2022 '!C2:CY165,15,0)</f>
        <v>9320127915</v>
      </c>
      <c r="I41" s="352"/>
      <c r="J41" s="352"/>
      <c r="K41" s="352"/>
      <c r="L41" s="352"/>
      <c r="M41" s="352"/>
      <c r="N41" s="352"/>
      <c r="O41" s="352"/>
      <c r="P41" s="11"/>
      <c r="Q41" s="13"/>
      <c r="W41" s="42"/>
      <c r="Y41" s="47"/>
    </row>
    <row r="42" spans="2:25" ht="24.95" customHeight="1" x14ac:dyDescent="0.25">
      <c r="B42" s="10"/>
      <c r="C42" s="11"/>
      <c r="D42" s="346" t="s">
        <v>133</v>
      </c>
      <c r="E42" s="346"/>
      <c r="F42" s="346"/>
      <c r="G42" s="16" t="s">
        <v>7</v>
      </c>
      <c r="H42" s="347" t="str">
        <f>HYPERLINK("tel:"&amp;H41,"Call")</f>
        <v>Call</v>
      </c>
      <c r="I42" s="347"/>
      <c r="J42" s="163"/>
      <c r="K42" s="348" t="str">
        <f>HYPERLINK("mailto:"&amp;H43&amp;"?subject="&amp;T5,"e-mail")</f>
        <v>e-mail</v>
      </c>
      <c r="L42" s="348"/>
      <c r="M42" s="163"/>
      <c r="N42" s="349" t="str">
        <f>HYPERLINK("https://wa.me/"&amp;91&amp;H41&amp;"?text="&amp;T7,"whatsapp")</f>
        <v>whatsapp</v>
      </c>
      <c r="O42" s="349"/>
      <c r="P42" s="11"/>
      <c r="Q42" s="13"/>
      <c r="W42" s="42"/>
      <c r="Y42" s="47"/>
    </row>
    <row r="43" spans="2:25" ht="20.100000000000001" hidden="1" customHeight="1" x14ac:dyDescent="0.25">
      <c r="B43" s="10"/>
      <c r="C43" s="11"/>
      <c r="D43" s="345" t="s">
        <v>16</v>
      </c>
      <c r="E43" s="345"/>
      <c r="F43" s="345"/>
      <c r="G43" s="16" t="s">
        <v>7</v>
      </c>
      <c r="H43" s="350" t="str">
        <f>VLOOKUP($F$21,'AIFTP Committee Data 2022 '!C2:CY165,16,0)</f>
        <v>girishdhokiya.co@gmail.com</v>
      </c>
      <c r="I43" s="350"/>
      <c r="J43" s="350"/>
      <c r="K43" s="350"/>
      <c r="L43" s="350"/>
      <c r="M43" s="350"/>
      <c r="N43" s="350"/>
      <c r="O43" s="350"/>
      <c r="P43" s="11"/>
      <c r="Q43" s="13"/>
      <c r="W43" s="42"/>
      <c r="Y43" s="47"/>
    </row>
    <row r="44" spans="2:25" ht="5.0999999999999996" customHeight="1" x14ac:dyDescent="0.25">
      <c r="B44" s="10"/>
      <c r="C44" s="11"/>
      <c r="D44" s="43"/>
      <c r="E44" s="43"/>
      <c r="F44" s="43"/>
      <c r="G44" s="16"/>
      <c r="H44" s="44"/>
      <c r="I44" s="44"/>
      <c r="J44" s="44"/>
      <c r="K44" s="44"/>
      <c r="L44" s="44"/>
      <c r="M44" s="44"/>
      <c r="N44" s="46"/>
      <c r="O44" s="46"/>
      <c r="P44" s="11"/>
      <c r="Q44" s="13"/>
      <c r="W44" s="42"/>
      <c r="Y44" s="48"/>
    </row>
    <row r="45" spans="2:25" ht="30" customHeight="1" x14ac:dyDescent="0.25">
      <c r="B45" s="10"/>
      <c r="C45" s="11"/>
      <c r="D45" s="353" t="str">
        <f>VLOOKUP($F$21,'AIFTP Committee Data 2022 '!C2:CY165,17,0)</f>
        <v>Member</v>
      </c>
      <c r="E45" s="353"/>
      <c r="F45" s="353"/>
      <c r="G45" s="91"/>
      <c r="H45" s="344" t="str">
        <f>VLOOKUP($F$21,'AIFTP Committee Data 2022 '!C2:CY165,18,0)</f>
        <v>Jitendra Kumar Mishra</v>
      </c>
      <c r="I45" s="344"/>
      <c r="J45" s="344"/>
      <c r="K45" s="344"/>
      <c r="L45" s="344"/>
      <c r="M45" s="344"/>
      <c r="N45" s="344"/>
      <c r="O45" s="344"/>
      <c r="P45" s="11"/>
      <c r="Q45" s="13"/>
      <c r="S45" s="1">
        <v>4</v>
      </c>
      <c r="W45" s="42"/>
      <c r="Y45" s="48"/>
    </row>
    <row r="46" spans="2:25" ht="45" customHeight="1" x14ac:dyDescent="0.25">
      <c r="B46" s="10"/>
      <c r="C46" s="11"/>
      <c r="D46" s="345" t="s">
        <v>10</v>
      </c>
      <c r="E46" s="345"/>
      <c r="F46" s="345"/>
      <c r="G46" s="16" t="s">
        <v>7</v>
      </c>
      <c r="H46" s="351" t="str">
        <f>VLOOKUP($F$21,'AIFTP Committee Data 2022 '!C2:CY165,19,0)</f>
        <v>LIG 1/15/187, Near Saraswati School, Indira Nagar, Rewa 486 001</v>
      </c>
      <c r="I46" s="351"/>
      <c r="J46" s="351"/>
      <c r="K46" s="351"/>
      <c r="L46" s="351"/>
      <c r="M46" s="351"/>
      <c r="N46" s="351"/>
      <c r="O46" s="351"/>
      <c r="P46" s="11"/>
      <c r="Q46" s="13"/>
      <c r="W46" s="42"/>
      <c r="Y46" s="48"/>
    </row>
    <row r="47" spans="2:25" ht="20.100000000000001" hidden="1" customHeight="1" x14ac:dyDescent="0.25">
      <c r="B47" s="10"/>
      <c r="C47" s="11"/>
      <c r="D47" s="345" t="s">
        <v>6</v>
      </c>
      <c r="E47" s="345"/>
      <c r="F47" s="345"/>
      <c r="G47" s="16" t="s">
        <v>7</v>
      </c>
      <c r="H47" s="352">
        <f>VLOOKUP($F$21,'AIFTP Committee Data 2022 '!C2:CY165,20,0)</f>
        <v>9425184722</v>
      </c>
      <c r="I47" s="352"/>
      <c r="J47" s="352"/>
      <c r="K47" s="352"/>
      <c r="L47" s="352"/>
      <c r="M47" s="352"/>
      <c r="N47" s="352"/>
      <c r="O47" s="352"/>
      <c r="P47" s="11"/>
      <c r="Q47" s="13"/>
      <c r="W47" s="42"/>
      <c r="Y47" s="48"/>
    </row>
    <row r="48" spans="2:25" ht="24.95" customHeight="1" x14ac:dyDescent="0.25">
      <c r="B48" s="10"/>
      <c r="C48" s="11"/>
      <c r="D48" s="346" t="s">
        <v>133</v>
      </c>
      <c r="E48" s="346"/>
      <c r="F48" s="346"/>
      <c r="G48" s="16" t="s">
        <v>7</v>
      </c>
      <c r="H48" s="347" t="str">
        <f>HYPERLINK("tel:"&amp;H47,"Call")</f>
        <v>Call</v>
      </c>
      <c r="I48" s="347"/>
      <c r="J48" s="163"/>
      <c r="K48" s="348" t="str">
        <f>HYPERLINK("mailto:"&amp;H49&amp;"?subject="&amp;T5,"e-mail")</f>
        <v>e-mail</v>
      </c>
      <c r="L48" s="348"/>
      <c r="M48" s="163"/>
      <c r="N48" s="349" t="str">
        <f>HYPERLINK("https://wa.me/"&amp;91&amp;H47&amp;"?text="&amp;T7,"whatsapp")</f>
        <v>whatsapp</v>
      </c>
      <c r="O48" s="349"/>
      <c r="P48" s="11"/>
      <c r="Q48" s="13"/>
      <c r="W48" s="42"/>
      <c r="Y48" s="48"/>
    </row>
    <row r="49" spans="2:25" ht="20.100000000000001" hidden="1" customHeight="1" x14ac:dyDescent="0.25">
      <c r="B49" s="10"/>
      <c r="C49" s="11"/>
      <c r="D49" s="345" t="s">
        <v>16</v>
      </c>
      <c r="E49" s="345"/>
      <c r="F49" s="345"/>
      <c r="G49" s="16" t="s">
        <v>7</v>
      </c>
      <c r="H49" s="350" t="str">
        <f>VLOOKUP($F$21,'AIFTP Committee Data 2022 '!C2:CY165,21,0)</f>
        <v>adv.jitendramishra@gmail.com</v>
      </c>
      <c r="I49" s="350"/>
      <c r="J49" s="350"/>
      <c r="K49" s="350"/>
      <c r="L49" s="350"/>
      <c r="M49" s="350"/>
      <c r="N49" s="350"/>
      <c r="O49" s="350"/>
      <c r="P49" s="11"/>
      <c r="Q49" s="13"/>
      <c r="W49" s="42"/>
      <c r="Y49" s="48"/>
    </row>
    <row r="50" spans="2:25" ht="5.0999999999999996" customHeight="1" x14ac:dyDescent="0.25">
      <c r="B50" s="10"/>
      <c r="C50" s="11"/>
      <c r="D50" s="43"/>
      <c r="E50" s="43"/>
      <c r="F50" s="43"/>
      <c r="G50" s="16"/>
      <c r="H50" s="159"/>
      <c r="I50" s="159"/>
      <c r="J50" s="159"/>
      <c r="K50" s="159"/>
      <c r="L50" s="159"/>
      <c r="M50" s="159"/>
      <c r="N50" s="159"/>
      <c r="O50" s="159"/>
      <c r="P50" s="11"/>
      <c r="Q50" s="13"/>
      <c r="V50" s="35"/>
      <c r="W50" s="42"/>
      <c r="Y50" s="48"/>
    </row>
    <row r="51" spans="2:25" ht="30" customHeight="1" x14ac:dyDescent="0.25">
      <c r="B51" s="10"/>
      <c r="C51" s="11"/>
      <c r="D51" s="353" t="str">
        <f>VLOOKUP($F$21,'AIFTP Committee Data 2022 '!C2:CY165,22,0)</f>
        <v>Member</v>
      </c>
      <c r="E51" s="353"/>
      <c r="F51" s="353"/>
      <c r="G51" s="91"/>
      <c r="H51" s="344" t="str">
        <f>VLOOKUP($F$21,'AIFTP Committee Data 2022 '!C2:CY165,23,0)</f>
        <v>Satish Kumar Gupta</v>
      </c>
      <c r="I51" s="344"/>
      <c r="J51" s="344"/>
      <c r="K51" s="344"/>
      <c r="L51" s="344"/>
      <c r="M51" s="344"/>
      <c r="N51" s="344"/>
      <c r="O51" s="344"/>
      <c r="P51" s="11"/>
      <c r="Q51" s="13"/>
      <c r="S51" s="1">
        <v>5</v>
      </c>
      <c r="V51" s="35"/>
      <c r="W51" s="42"/>
      <c r="Y51" s="48"/>
    </row>
    <row r="52" spans="2:25" ht="45" customHeight="1" x14ac:dyDescent="0.25">
      <c r="B52" s="10"/>
      <c r="C52" s="11"/>
      <c r="D52" s="345" t="s">
        <v>10</v>
      </c>
      <c r="E52" s="345"/>
      <c r="F52" s="345"/>
      <c r="G52" s="16" t="s">
        <v>7</v>
      </c>
      <c r="H52" s="351" t="str">
        <f>VLOOKUP($F$21,'AIFTP Committee Data 2022 '!C2:CY165,24,0)</f>
        <v>Gupta Garg &amp; Co., H-1, 35, Ram Vihar, Opp. G.P.O., M. I. Road, Jaipur 302001
Rajasthan</v>
      </c>
      <c r="I52" s="351"/>
      <c r="J52" s="351"/>
      <c r="K52" s="351"/>
      <c r="L52" s="351"/>
      <c r="M52" s="351"/>
      <c r="N52" s="351"/>
      <c r="O52" s="351"/>
      <c r="P52" s="11"/>
      <c r="Q52" s="13"/>
      <c r="V52" s="35"/>
      <c r="W52" s="42"/>
      <c r="Y52" s="48"/>
    </row>
    <row r="53" spans="2:25" ht="20.100000000000001" hidden="1" customHeight="1" x14ac:dyDescent="0.25">
      <c r="B53" s="10"/>
      <c r="C53" s="11"/>
      <c r="D53" s="345" t="s">
        <v>6</v>
      </c>
      <c r="E53" s="345"/>
      <c r="F53" s="345"/>
      <c r="G53" s="16" t="s">
        <v>7</v>
      </c>
      <c r="H53" s="352">
        <f>VLOOKUP($F$21,'AIFTP Committee Data 2022 '!C2:CY165,25,0)</f>
        <v>9828012935</v>
      </c>
      <c r="I53" s="352"/>
      <c r="J53" s="352"/>
      <c r="K53" s="352"/>
      <c r="L53" s="352"/>
      <c r="M53" s="352"/>
      <c r="N53" s="352"/>
      <c r="O53" s="352"/>
      <c r="P53" s="11"/>
      <c r="Q53" s="13"/>
      <c r="V53" s="35"/>
      <c r="W53" s="42"/>
      <c r="Y53" s="48"/>
    </row>
    <row r="54" spans="2:25" ht="24.95" customHeight="1" x14ac:dyDescent="0.25">
      <c r="B54" s="10"/>
      <c r="C54" s="11"/>
      <c r="D54" s="346" t="s">
        <v>133</v>
      </c>
      <c r="E54" s="346"/>
      <c r="F54" s="346"/>
      <c r="G54" s="16" t="s">
        <v>7</v>
      </c>
      <c r="H54" s="347" t="str">
        <f>HYPERLINK("tel:"&amp;H53,"Call")</f>
        <v>Call</v>
      </c>
      <c r="I54" s="347"/>
      <c r="J54" s="163"/>
      <c r="K54" s="348" t="str">
        <f>HYPERLINK("mailto:"&amp;H55&amp;"?subject="&amp;T5,"e-mail")</f>
        <v>e-mail</v>
      </c>
      <c r="L54" s="348"/>
      <c r="M54" s="163"/>
      <c r="N54" s="349" t="str">
        <f>HYPERLINK("https://wa.me/"&amp;91&amp;H53&amp;"?text="&amp;T7,"whatsapp")</f>
        <v>whatsapp</v>
      </c>
      <c r="O54" s="349"/>
      <c r="P54" s="11"/>
      <c r="Q54" s="13"/>
      <c r="V54" s="35"/>
      <c r="Y54" s="48"/>
    </row>
    <row r="55" spans="2:25" ht="20.100000000000001" hidden="1" customHeight="1" x14ac:dyDescent="0.25">
      <c r="B55" s="10"/>
      <c r="C55" s="11"/>
      <c r="D55" s="345" t="s">
        <v>16</v>
      </c>
      <c r="E55" s="345"/>
      <c r="F55" s="345"/>
      <c r="G55" s="16" t="s">
        <v>7</v>
      </c>
      <c r="H55" s="350" t="str">
        <f>VLOOKUP($F$21,'AIFTP Committee Data 2022 '!C2:CY165,26,0)</f>
        <v>satishgupta1004@gmail.com</v>
      </c>
      <c r="I55" s="350"/>
      <c r="J55" s="350"/>
      <c r="K55" s="350"/>
      <c r="L55" s="350"/>
      <c r="M55" s="350"/>
      <c r="N55" s="350"/>
      <c r="O55" s="350"/>
      <c r="P55" s="11"/>
      <c r="Q55" s="13"/>
      <c r="Y55" s="48"/>
    </row>
    <row r="56" spans="2:25" ht="5.0999999999999996" customHeight="1" x14ac:dyDescent="0.25">
      <c r="B56" s="10"/>
      <c r="C56" s="11"/>
      <c r="D56" s="43"/>
      <c r="E56" s="43"/>
      <c r="F56" s="43"/>
      <c r="G56" s="16"/>
      <c r="H56" s="62"/>
      <c r="I56" s="62"/>
      <c r="J56" s="62"/>
      <c r="K56" s="62"/>
      <c r="L56" s="62"/>
      <c r="M56" s="62"/>
      <c r="N56" s="62"/>
      <c r="O56" s="62"/>
      <c r="P56" s="11"/>
      <c r="Q56" s="13"/>
      <c r="Y56" s="48"/>
    </row>
    <row r="57" spans="2:25" ht="30" customHeight="1" x14ac:dyDescent="0.25">
      <c r="B57" s="10"/>
      <c r="C57" s="11"/>
      <c r="D57" s="353" t="str">
        <f>VLOOKUP($F$21,'AIFTP Committee Data 2022 '!C2:CY165,27,0)</f>
        <v>Member</v>
      </c>
      <c r="E57" s="353"/>
      <c r="F57" s="353"/>
      <c r="G57" s="91"/>
      <c r="H57" s="344" t="str">
        <f>VLOOKUP($F$21,'AIFTP Committee Data 2022 '!C2:CY165,28,0)</f>
        <v>Surya Kant Mishra</v>
      </c>
      <c r="I57" s="344"/>
      <c r="J57" s="344"/>
      <c r="K57" s="344"/>
      <c r="L57" s="344"/>
      <c r="M57" s="344"/>
      <c r="N57" s="344"/>
      <c r="O57" s="344"/>
      <c r="P57" s="11"/>
      <c r="Q57" s="13"/>
      <c r="S57" s="1">
        <v>6</v>
      </c>
      <c r="Y57" s="48"/>
    </row>
    <row r="58" spans="2:25" ht="45" customHeight="1" x14ac:dyDescent="0.25">
      <c r="B58" s="10"/>
      <c r="C58" s="11"/>
      <c r="D58" s="345" t="s">
        <v>10</v>
      </c>
      <c r="E58" s="345"/>
      <c r="F58" s="345"/>
      <c r="G58" s="16" t="s">
        <v>7</v>
      </c>
      <c r="H58" s="351" t="str">
        <f>VLOOKUP($F$21,'AIFTP Committee Data 2022 '!C2:CY165,29,0)</f>
        <v>59, Tansen Complex, Sirmour Chouk, Rewa 486001</v>
      </c>
      <c r="I58" s="351"/>
      <c r="J58" s="351"/>
      <c r="K58" s="351"/>
      <c r="L58" s="351"/>
      <c r="M58" s="351"/>
      <c r="N58" s="351"/>
      <c r="O58" s="351"/>
      <c r="P58" s="11"/>
      <c r="Q58" s="13"/>
      <c r="Y58" s="48"/>
    </row>
    <row r="59" spans="2:25" ht="20.100000000000001" hidden="1" customHeight="1" x14ac:dyDescent="0.25">
      <c r="B59" s="10"/>
      <c r="C59" s="11"/>
      <c r="D59" s="345" t="s">
        <v>6</v>
      </c>
      <c r="E59" s="345"/>
      <c r="F59" s="345"/>
      <c r="G59" s="16" t="s">
        <v>7</v>
      </c>
      <c r="H59" s="352">
        <f>VLOOKUP($F$21,'AIFTP Committee Data 2022 '!C2:CY165,30,0)</f>
        <v>9993307923</v>
      </c>
      <c r="I59" s="352"/>
      <c r="J59" s="352"/>
      <c r="K59" s="352"/>
      <c r="L59" s="352"/>
      <c r="M59" s="352"/>
      <c r="N59" s="352"/>
      <c r="O59" s="352"/>
      <c r="P59" s="11"/>
      <c r="Q59" s="13"/>
      <c r="Y59" s="48"/>
    </row>
    <row r="60" spans="2:25" ht="24.95" customHeight="1" x14ac:dyDescent="0.25">
      <c r="B60" s="10"/>
      <c r="C60" s="11"/>
      <c r="D60" s="346" t="s">
        <v>133</v>
      </c>
      <c r="E60" s="346"/>
      <c r="F60" s="346"/>
      <c r="G60" s="16" t="s">
        <v>7</v>
      </c>
      <c r="H60" s="347" t="str">
        <f>HYPERLINK("tel:"&amp;H59,"Call")</f>
        <v>Call</v>
      </c>
      <c r="I60" s="347"/>
      <c r="J60" s="163"/>
      <c r="K60" s="348" t="str">
        <f>HYPERLINK("mailto:"&amp;H61&amp;"?subject="&amp;T5,"e-mail")</f>
        <v>e-mail</v>
      </c>
      <c r="L60" s="348"/>
      <c r="M60" s="163"/>
      <c r="N60" s="349" t="str">
        <f>HYPERLINK("https://wa.me/"&amp;91&amp;H59&amp;"?text="&amp;T7,"whatsapp")</f>
        <v>whatsapp</v>
      </c>
      <c r="O60" s="349"/>
      <c r="P60" s="11"/>
      <c r="Q60" s="13"/>
      <c r="Y60" s="48"/>
    </row>
    <row r="61" spans="2:25" ht="20.100000000000001" hidden="1" customHeight="1" x14ac:dyDescent="0.25">
      <c r="B61" s="10"/>
      <c r="C61" s="11"/>
      <c r="D61" s="345" t="s">
        <v>16</v>
      </c>
      <c r="E61" s="345"/>
      <c r="F61" s="345"/>
      <c r="G61" s="16" t="s">
        <v>7</v>
      </c>
      <c r="H61" s="350" t="str">
        <f>VLOOKUP($F$21,'AIFTP Committee Data 2022 '!C2:CY171,31,0)</f>
        <v>skadv2008@yahoo.com</v>
      </c>
      <c r="I61" s="350"/>
      <c r="J61" s="350"/>
      <c r="K61" s="350"/>
      <c r="L61" s="350"/>
      <c r="M61" s="350"/>
      <c r="N61" s="350"/>
      <c r="O61" s="350"/>
      <c r="P61" s="11"/>
      <c r="Q61" s="13"/>
      <c r="Y61" s="48"/>
    </row>
    <row r="62" spans="2:25" ht="5.0999999999999996" customHeight="1" x14ac:dyDescent="0.25">
      <c r="B62" s="10"/>
      <c r="C62" s="11"/>
      <c r="D62" s="43"/>
      <c r="E62" s="43"/>
      <c r="F62" s="43"/>
      <c r="G62" s="16"/>
      <c r="H62" s="44"/>
      <c r="I62" s="44"/>
      <c r="J62" s="44"/>
      <c r="K62" s="44"/>
      <c r="L62" s="44"/>
      <c r="M62" s="44"/>
      <c r="N62" s="46"/>
      <c r="O62" s="46"/>
      <c r="P62" s="11"/>
      <c r="Q62" s="13"/>
      <c r="Y62" s="48"/>
    </row>
    <row r="63" spans="2:25" ht="30" customHeight="1" x14ac:dyDescent="0.25">
      <c r="B63" s="10"/>
      <c r="C63" s="11"/>
      <c r="D63" s="353" t="str">
        <f>VLOOKUP($F$21,'AIFTP Committee Data 2022 '!C2:CY165,32,0)</f>
        <v>Ex - Officio</v>
      </c>
      <c r="E63" s="353"/>
      <c r="F63" s="353"/>
      <c r="G63" s="91"/>
      <c r="H63" s="344" t="str">
        <f>VLOOKUP($F$21,'AIFTP Committee Data 2022 '!C2:CY165,33,0)</f>
        <v>D. K. Gandhi</v>
      </c>
      <c r="I63" s="344"/>
      <c r="J63" s="344"/>
      <c r="K63" s="344"/>
      <c r="L63" s="344"/>
      <c r="M63" s="344"/>
      <c r="N63" s="344"/>
      <c r="O63" s="344"/>
      <c r="P63" s="11"/>
      <c r="Q63" s="13"/>
      <c r="S63" s="1">
        <v>7</v>
      </c>
      <c r="Y63" s="48"/>
    </row>
    <row r="64" spans="2:25" ht="45" customHeight="1" x14ac:dyDescent="0.25">
      <c r="B64" s="10"/>
      <c r="C64" s="11"/>
      <c r="D64" s="345" t="s">
        <v>10</v>
      </c>
      <c r="E64" s="345"/>
      <c r="F64" s="345"/>
      <c r="G64" s="16" t="s">
        <v>7</v>
      </c>
      <c r="H64" s="351" t="str">
        <f>VLOOKUP($F$21,'AIFTP Committee Data 2022 '!C2:CY165,34,0)</f>
        <v xml:space="preserve">16, RDC Duplex, Raj Nagar, Ghaziabad 201001 </v>
      </c>
      <c r="I64" s="351"/>
      <c r="J64" s="351"/>
      <c r="K64" s="351"/>
      <c r="L64" s="351"/>
      <c r="M64" s="351"/>
      <c r="N64" s="351"/>
      <c r="O64" s="351"/>
      <c r="P64" s="11"/>
      <c r="Q64" s="13"/>
      <c r="Y64" s="48"/>
    </row>
    <row r="65" spans="2:25" ht="20.100000000000001" hidden="1" customHeight="1" x14ac:dyDescent="0.25">
      <c r="B65" s="10"/>
      <c r="C65" s="11"/>
      <c r="D65" s="345" t="s">
        <v>6</v>
      </c>
      <c r="E65" s="345"/>
      <c r="F65" s="345"/>
      <c r="G65" s="16" t="s">
        <v>7</v>
      </c>
      <c r="H65" s="352">
        <f>VLOOKUP($F$21,'AIFTP Committee Data 2022 '!C2:CY165,35,0)</f>
        <v>9810216801</v>
      </c>
      <c r="I65" s="352"/>
      <c r="J65" s="352"/>
      <c r="K65" s="352"/>
      <c r="L65" s="352"/>
      <c r="M65" s="352"/>
      <c r="N65" s="352"/>
      <c r="O65" s="352"/>
      <c r="P65" s="11"/>
      <c r="Q65" s="13"/>
      <c r="Y65" s="48"/>
    </row>
    <row r="66" spans="2:25" ht="24.95" customHeight="1" x14ac:dyDescent="0.25">
      <c r="B66" s="10"/>
      <c r="C66" s="11"/>
      <c r="D66" s="346" t="s">
        <v>133</v>
      </c>
      <c r="E66" s="346"/>
      <c r="F66" s="346"/>
      <c r="G66" s="16" t="s">
        <v>7</v>
      </c>
      <c r="H66" s="347" t="str">
        <f>HYPERLINK("tel:"&amp;H65,"Call")</f>
        <v>Call</v>
      </c>
      <c r="I66" s="347"/>
      <c r="J66" s="163"/>
      <c r="K66" s="348" t="str">
        <f>HYPERLINK("mailto:"&amp;H67&amp;"?subject="&amp;T5,"e-mail")</f>
        <v>e-mail</v>
      </c>
      <c r="L66" s="348"/>
      <c r="M66" s="163"/>
      <c r="N66" s="349" t="str">
        <f>HYPERLINK("https://wa.me/"&amp;91&amp;H65&amp;"?text="&amp;T7,"whatsapp")</f>
        <v>whatsapp</v>
      </c>
      <c r="O66" s="349"/>
      <c r="P66" s="11"/>
      <c r="Q66" s="13"/>
      <c r="Y66" s="48"/>
    </row>
    <row r="67" spans="2:25" ht="20.100000000000001" hidden="1" customHeight="1" x14ac:dyDescent="0.25">
      <c r="B67" s="10"/>
      <c r="C67" s="11"/>
      <c r="D67" s="345" t="s">
        <v>16</v>
      </c>
      <c r="E67" s="345"/>
      <c r="F67" s="345"/>
      <c r="G67" s="16" t="s">
        <v>7</v>
      </c>
      <c r="H67" s="350" t="str">
        <f>VLOOKUP($F$21,'AIFTP Committee Data 2022 '!C2:CY165,36,0)</f>
        <v>gandhiassociates_dk@yahoo.com, advocatedkgandhi@gmail.com</v>
      </c>
      <c r="I67" s="350"/>
      <c r="J67" s="350"/>
      <c r="K67" s="350"/>
      <c r="L67" s="350"/>
      <c r="M67" s="350"/>
      <c r="N67" s="350"/>
      <c r="O67" s="350"/>
      <c r="P67" s="11"/>
      <c r="Q67" s="13"/>
      <c r="Y67" s="48"/>
    </row>
    <row r="68" spans="2:25" ht="5.0999999999999996" customHeight="1" x14ac:dyDescent="0.25">
      <c r="B68" s="10"/>
      <c r="C68" s="11"/>
      <c r="D68" s="43"/>
      <c r="E68" s="43"/>
      <c r="F68" s="43"/>
      <c r="G68" s="16"/>
      <c r="H68" s="44"/>
      <c r="I68" s="44"/>
      <c r="J68" s="44"/>
      <c r="K68" s="44"/>
      <c r="L68" s="44"/>
      <c r="M68" s="44"/>
      <c r="N68" s="46"/>
      <c r="O68" s="46"/>
      <c r="P68" s="11"/>
      <c r="Q68" s="13"/>
      <c r="Y68" s="48"/>
    </row>
    <row r="69" spans="2:25" ht="30" customHeight="1" x14ac:dyDescent="0.25">
      <c r="B69" s="10"/>
      <c r="C69" s="11"/>
      <c r="D69" s="353" t="str">
        <f>VLOOKUP($F$21,'AIFTP Committee Data 2022 '!C2:CY165,37,0)</f>
        <v>Ex - Officio</v>
      </c>
      <c r="E69" s="353"/>
      <c r="F69" s="353"/>
      <c r="G69" s="91"/>
      <c r="H69" s="344" t="str">
        <f>VLOOKUP($F$21,'AIFTP Committee Data 2022 '!C2:CY165,38,0)</f>
        <v>Pankaj Ghiya</v>
      </c>
      <c r="I69" s="344"/>
      <c r="J69" s="344"/>
      <c r="K69" s="344"/>
      <c r="L69" s="344"/>
      <c r="M69" s="344"/>
      <c r="N69" s="344"/>
      <c r="O69" s="344"/>
      <c r="P69" s="11"/>
      <c r="Q69" s="13"/>
      <c r="S69" s="1">
        <v>8</v>
      </c>
      <c r="Y69" s="48"/>
    </row>
    <row r="70" spans="2:25" ht="45" customHeight="1" x14ac:dyDescent="0.25">
      <c r="B70" s="10"/>
      <c r="C70" s="11"/>
      <c r="D70" s="345" t="s">
        <v>10</v>
      </c>
      <c r="E70" s="345"/>
      <c r="F70" s="345"/>
      <c r="G70" s="16" t="s">
        <v>7</v>
      </c>
      <c r="H70" s="351" t="str">
        <f>VLOOKUP($F$21,'AIFTP Committee Data 2022 '!C2:CY165,39,0)</f>
        <v>10, Ganesh Colony, Bhairav Path, Opp. Soni Hospital, Jawaharlal Nehru Road, Jaipur, Rajasthan 302004</v>
      </c>
      <c r="I70" s="351"/>
      <c r="J70" s="351"/>
      <c r="K70" s="351"/>
      <c r="L70" s="351"/>
      <c r="M70" s="351"/>
      <c r="N70" s="351"/>
      <c r="O70" s="351"/>
      <c r="P70" s="11"/>
      <c r="Q70" s="13"/>
      <c r="Y70" s="48"/>
    </row>
    <row r="71" spans="2:25" ht="20.100000000000001" hidden="1" customHeight="1" x14ac:dyDescent="0.25">
      <c r="B71" s="10"/>
      <c r="C71" s="11"/>
      <c r="D71" s="345" t="s">
        <v>6</v>
      </c>
      <c r="E71" s="345"/>
      <c r="F71" s="345"/>
      <c r="G71" s="16" t="s">
        <v>7</v>
      </c>
      <c r="H71" s="352">
        <f>VLOOKUP($F$21,'AIFTP Committee Data 2022 '!C2:CY165,40,0)</f>
        <v>9829013626</v>
      </c>
      <c r="I71" s="352"/>
      <c r="J71" s="352"/>
      <c r="K71" s="352"/>
      <c r="L71" s="352"/>
      <c r="M71" s="352"/>
      <c r="N71" s="352"/>
      <c r="O71" s="352"/>
      <c r="P71" s="11"/>
      <c r="Q71" s="13"/>
      <c r="Y71" s="48"/>
    </row>
    <row r="72" spans="2:25" ht="24.95" customHeight="1" x14ac:dyDescent="0.25">
      <c r="B72" s="10"/>
      <c r="C72" s="11"/>
      <c r="D72" s="346" t="s">
        <v>133</v>
      </c>
      <c r="E72" s="346"/>
      <c r="F72" s="346"/>
      <c r="G72" s="16" t="s">
        <v>7</v>
      </c>
      <c r="H72" s="347" t="str">
        <f>HYPERLINK("tel:"&amp;H71,"Call")</f>
        <v>Call</v>
      </c>
      <c r="I72" s="347"/>
      <c r="J72" s="163"/>
      <c r="K72" s="348" t="str">
        <f>HYPERLINK("mailto:"&amp;H73&amp;"?subject="&amp;T5,"e-mail")</f>
        <v>e-mail</v>
      </c>
      <c r="L72" s="348"/>
      <c r="M72" s="163"/>
      <c r="N72" s="349" t="str">
        <f>HYPERLINK("https://wa.me/"&amp;91&amp;H71&amp;"?text="&amp;T7,"whatsapp")</f>
        <v>whatsapp</v>
      </c>
      <c r="O72" s="349"/>
      <c r="P72" s="11"/>
      <c r="Q72" s="13"/>
      <c r="Y72" s="48"/>
    </row>
    <row r="73" spans="2:25" ht="20.100000000000001" hidden="1" customHeight="1" x14ac:dyDescent="0.25">
      <c r="B73" s="10"/>
      <c r="C73" s="11"/>
      <c r="D73" s="345" t="s">
        <v>16</v>
      </c>
      <c r="E73" s="345"/>
      <c r="F73" s="345"/>
      <c r="G73" s="16" t="s">
        <v>7</v>
      </c>
      <c r="H73" s="350" t="str">
        <f>VLOOKUP($F$21,'AIFTP Committee Data 2022 '!C2:CY165,41,0)</f>
        <v>pankajghiyajaipur@gmail.com</v>
      </c>
      <c r="I73" s="350"/>
      <c r="J73" s="350"/>
      <c r="K73" s="350"/>
      <c r="L73" s="350"/>
      <c r="M73" s="350"/>
      <c r="N73" s="350"/>
      <c r="O73" s="350"/>
      <c r="P73" s="11"/>
      <c r="Q73" s="13"/>
      <c r="Y73" s="48"/>
    </row>
    <row r="74" spans="2:25" ht="5.0999999999999996" customHeight="1" x14ac:dyDescent="0.25">
      <c r="B74" s="10"/>
      <c r="C74" s="11"/>
      <c r="D74" s="43"/>
      <c r="E74" s="43"/>
      <c r="F74" s="43"/>
      <c r="G74" s="16"/>
      <c r="H74" s="44"/>
      <c r="I74" s="44"/>
      <c r="J74" s="44"/>
      <c r="K74" s="44"/>
      <c r="L74" s="44"/>
      <c r="M74" s="44"/>
      <c r="N74" s="46"/>
      <c r="O74" s="46"/>
      <c r="P74" s="11"/>
      <c r="Q74" s="13"/>
      <c r="Y74" s="48"/>
    </row>
    <row r="75" spans="2:25" ht="30" customHeight="1" x14ac:dyDescent="0.25">
      <c r="B75" s="10"/>
      <c r="C75" s="11"/>
      <c r="D75" s="353" t="str">
        <f>VLOOKUP($F$21,'AIFTP Committee Data 2022 '!C2:CY165,42,0)</f>
        <v>Ex - Officio</v>
      </c>
      <c r="E75" s="353"/>
      <c r="F75" s="353"/>
      <c r="G75" s="91"/>
      <c r="H75" s="344" t="str">
        <f>VLOOKUP($F$21,'AIFTP Committee Data 2022 '!C2:CY165,43,0)</f>
        <v>Jamuna Shukla</v>
      </c>
      <c r="I75" s="344"/>
      <c r="J75" s="344"/>
      <c r="K75" s="344"/>
      <c r="L75" s="344"/>
      <c r="M75" s="344"/>
      <c r="N75" s="344"/>
      <c r="O75" s="344"/>
      <c r="P75" s="11"/>
      <c r="Q75" s="13"/>
      <c r="S75" s="1">
        <v>9</v>
      </c>
      <c r="Y75" s="48"/>
    </row>
    <row r="76" spans="2:25" ht="45" customHeight="1" x14ac:dyDescent="0.25">
      <c r="B76" s="10"/>
      <c r="C76" s="11"/>
      <c r="D76" s="345" t="s">
        <v>10</v>
      </c>
      <c r="E76" s="345"/>
      <c r="F76" s="345"/>
      <c r="G76" s="16" t="s">
        <v>7</v>
      </c>
      <c r="H76" s="351" t="str">
        <f>VLOOKUP($F$21,'AIFTP Committee Data 2022 '!C2:CY165,44,0)</f>
        <v>S8/ 109 – G, Amrit Villa, Behind Income Tax Office, M. A. Road, Varanasi 221002</v>
      </c>
      <c r="I76" s="351"/>
      <c r="J76" s="351"/>
      <c r="K76" s="351"/>
      <c r="L76" s="351"/>
      <c r="M76" s="351"/>
      <c r="N76" s="351"/>
      <c r="O76" s="351"/>
      <c r="P76" s="11"/>
      <c r="Q76" s="13"/>
      <c r="Y76" s="48"/>
    </row>
    <row r="77" spans="2:25" ht="20.100000000000001" hidden="1" customHeight="1" x14ac:dyDescent="0.25">
      <c r="B77" s="10"/>
      <c r="C77" s="11"/>
      <c r="D77" s="345" t="s">
        <v>6</v>
      </c>
      <c r="E77" s="345"/>
      <c r="F77" s="345"/>
      <c r="G77" s="16" t="s">
        <v>7</v>
      </c>
      <c r="H77" s="363">
        <f>VLOOKUP($F$21,'AIFTP Committee Data 2022 '!C2:CY165,45,0)</f>
        <v>9450361368</v>
      </c>
      <c r="I77" s="363"/>
      <c r="J77" s="363"/>
      <c r="K77" s="363"/>
      <c r="L77" s="363"/>
      <c r="M77" s="363"/>
      <c r="N77" s="363"/>
      <c r="O77" s="363"/>
      <c r="P77" s="11"/>
      <c r="Q77" s="13"/>
      <c r="Y77" s="48"/>
    </row>
    <row r="78" spans="2:25" ht="24.95" customHeight="1" x14ac:dyDescent="0.25">
      <c r="B78" s="10"/>
      <c r="C78" s="11"/>
      <c r="D78" s="346" t="s">
        <v>133</v>
      </c>
      <c r="E78" s="346"/>
      <c r="F78" s="346"/>
      <c r="G78" s="16" t="s">
        <v>7</v>
      </c>
      <c r="H78" s="347" t="str">
        <f>HYPERLINK("tel:"&amp;H77,"Call")</f>
        <v>Call</v>
      </c>
      <c r="I78" s="347"/>
      <c r="J78" s="163"/>
      <c r="K78" s="348" t="str">
        <f>HYPERLINK("mailto:"&amp;H79&amp;"?subject="&amp;T5,"e-mail")</f>
        <v>e-mail</v>
      </c>
      <c r="L78" s="348"/>
      <c r="M78" s="163"/>
      <c r="N78" s="349" t="str">
        <f>HYPERLINK("https://wa.me/"&amp;91&amp;H77&amp;"?text="&amp;T7,"whatsapp")</f>
        <v>whatsapp</v>
      </c>
      <c r="O78" s="349"/>
      <c r="P78" s="11"/>
      <c r="Q78" s="13"/>
      <c r="Y78" s="48"/>
    </row>
    <row r="79" spans="2:25" ht="20.100000000000001" hidden="1" customHeight="1" x14ac:dyDescent="0.25">
      <c r="B79" s="10"/>
      <c r="C79" s="11"/>
      <c r="D79" s="345" t="s">
        <v>16</v>
      </c>
      <c r="E79" s="345"/>
      <c r="F79" s="345"/>
      <c r="G79" s="16" t="s">
        <v>7</v>
      </c>
      <c r="H79" s="350" t="str">
        <f>VLOOKUP($F$21,'AIFTP Committee Data 2022 '!C2:CY165,46,0)</f>
        <v>cajamuna@gmail.com</v>
      </c>
      <c r="I79" s="350"/>
      <c r="J79" s="350"/>
      <c r="K79" s="350"/>
      <c r="L79" s="350"/>
      <c r="M79" s="350"/>
      <c r="N79" s="350"/>
      <c r="O79" s="350"/>
      <c r="P79" s="11"/>
      <c r="Q79" s="13"/>
      <c r="Y79" s="48"/>
    </row>
    <row r="80" spans="2:25" ht="5.0999999999999996" customHeight="1" x14ac:dyDescent="0.25">
      <c r="B80" s="10"/>
      <c r="C80" s="11"/>
      <c r="D80" s="43"/>
      <c r="E80" s="43"/>
      <c r="F80" s="43"/>
      <c r="G80" s="16"/>
      <c r="H80" s="44"/>
      <c r="I80" s="44"/>
      <c r="J80" s="44"/>
      <c r="K80" s="44"/>
      <c r="L80" s="44"/>
      <c r="M80" s="44"/>
      <c r="N80" s="46"/>
      <c r="O80" s="46"/>
      <c r="P80" s="11"/>
      <c r="Q80" s="13"/>
      <c r="Y80" s="48"/>
    </row>
    <row r="81" spans="2:25" ht="30" customHeight="1" x14ac:dyDescent="0.25">
      <c r="B81" s="10"/>
      <c r="C81" s="11"/>
      <c r="D81" s="353" t="str">
        <f>VLOOKUP($F$21,'AIFTP Committee Data 2022 '!C2:CY165,47,0)</f>
        <v>Ex - Officio</v>
      </c>
      <c r="E81" s="353"/>
      <c r="F81" s="353"/>
      <c r="G81" s="91"/>
      <c r="H81" s="344" t="str">
        <f>VLOOKUP($F$21,'AIFTP Committee Data 2022 '!C2:CY165,48,0)</f>
        <v>Vijay Kewalramani</v>
      </c>
      <c r="I81" s="344"/>
      <c r="J81" s="344"/>
      <c r="K81" s="344"/>
      <c r="L81" s="344"/>
      <c r="M81" s="344"/>
      <c r="N81" s="344"/>
      <c r="O81" s="344"/>
      <c r="P81" s="11"/>
      <c r="Q81" s="13"/>
      <c r="S81" s="1">
        <v>10</v>
      </c>
      <c r="Y81" s="48"/>
    </row>
    <row r="82" spans="2:25" ht="45" customHeight="1" x14ac:dyDescent="0.25">
      <c r="B82" s="10"/>
      <c r="C82" s="11"/>
      <c r="D82" s="345" t="s">
        <v>10</v>
      </c>
      <c r="E82" s="345"/>
      <c r="F82" s="345"/>
      <c r="G82" s="16" t="s">
        <v>7</v>
      </c>
      <c r="H82" s="351" t="str">
        <f>VLOOKUP($F$21,'AIFTP Committee Data 2022 '!C2:CY165,49,0)</f>
        <v>108 / 109, Paradise Tower, Gokhale Road, Naupada, Thane 400602</v>
      </c>
      <c r="I82" s="351"/>
      <c r="J82" s="351"/>
      <c r="K82" s="351"/>
      <c r="L82" s="351"/>
      <c r="M82" s="351"/>
      <c r="N82" s="351"/>
      <c r="O82" s="351"/>
      <c r="P82" s="11"/>
      <c r="Q82" s="13"/>
      <c r="Y82" s="48"/>
    </row>
    <row r="83" spans="2:25" ht="20.100000000000001" hidden="1" customHeight="1" x14ac:dyDescent="0.25">
      <c r="B83" s="10"/>
      <c r="C83" s="11"/>
      <c r="D83" s="345" t="s">
        <v>6</v>
      </c>
      <c r="E83" s="345"/>
      <c r="F83" s="345"/>
      <c r="G83" s="16" t="s">
        <v>7</v>
      </c>
      <c r="H83" s="352">
        <f>VLOOKUP($F$21,'AIFTP Committee Data 2022 '!C2:CY165,50,0)</f>
        <v>9820073165</v>
      </c>
      <c r="I83" s="352"/>
      <c r="J83" s="352"/>
      <c r="K83" s="352"/>
      <c r="L83" s="352"/>
      <c r="M83" s="352"/>
      <c r="N83" s="352"/>
      <c r="O83" s="352"/>
      <c r="P83" s="11"/>
      <c r="Q83" s="13"/>
      <c r="Y83" s="48"/>
    </row>
    <row r="84" spans="2:25" ht="24.95" customHeight="1" x14ac:dyDescent="0.25">
      <c r="B84" s="10"/>
      <c r="C84" s="11"/>
      <c r="D84" s="346" t="s">
        <v>133</v>
      </c>
      <c r="E84" s="346"/>
      <c r="F84" s="346"/>
      <c r="G84" s="16" t="s">
        <v>7</v>
      </c>
      <c r="H84" s="347" t="str">
        <f>HYPERLINK("tel:"&amp;H83,"Call")</f>
        <v>Call</v>
      </c>
      <c r="I84" s="347"/>
      <c r="J84" s="163"/>
      <c r="K84" s="348" t="str">
        <f>HYPERLINK("mailto:"&amp;H85&amp;"?subject="&amp;T5,"e-mail")</f>
        <v>e-mail</v>
      </c>
      <c r="L84" s="348"/>
      <c r="M84" s="163"/>
      <c r="N84" s="349" t="str">
        <f>HYPERLINK("https://wa.me/"&amp;91&amp;H83&amp;"?text="&amp;T7,"whatsapp")</f>
        <v>whatsapp</v>
      </c>
      <c r="O84" s="349"/>
      <c r="P84" s="11"/>
      <c r="Q84" s="13"/>
      <c r="Y84" s="48"/>
    </row>
    <row r="85" spans="2:25" ht="20.100000000000001" hidden="1" customHeight="1" x14ac:dyDescent="0.25">
      <c r="B85" s="10"/>
      <c r="C85" s="11"/>
      <c r="D85" s="345" t="s">
        <v>16</v>
      </c>
      <c r="E85" s="345"/>
      <c r="F85" s="345"/>
      <c r="G85" s="16" t="s">
        <v>7</v>
      </c>
      <c r="H85" s="350" t="str">
        <f>VLOOKUP($F$21,'AIFTP Committee Data 2022 '!C2:CY165,51,0)</f>
        <v>info@kewalramani.in</v>
      </c>
      <c r="I85" s="350"/>
      <c r="J85" s="350"/>
      <c r="K85" s="350"/>
      <c r="L85" s="350"/>
      <c r="M85" s="350"/>
      <c r="N85" s="350"/>
      <c r="O85" s="350"/>
      <c r="P85" s="11"/>
      <c r="Q85" s="13"/>
      <c r="Y85" s="48"/>
    </row>
    <row r="86" spans="2:25" ht="5.0999999999999996" customHeight="1" x14ac:dyDescent="0.25">
      <c r="B86" s="10"/>
      <c r="C86" s="11"/>
      <c r="D86" s="43"/>
      <c r="E86" s="43"/>
      <c r="F86" s="43"/>
      <c r="G86" s="16"/>
      <c r="H86" s="44"/>
      <c r="I86" s="44"/>
      <c r="J86" s="44"/>
      <c r="K86" s="44"/>
      <c r="L86" s="44"/>
      <c r="M86" s="44"/>
      <c r="N86" s="46"/>
      <c r="O86" s="46"/>
      <c r="P86" s="11"/>
      <c r="Q86" s="13"/>
      <c r="Y86" s="48"/>
    </row>
    <row r="87" spans="2:25" ht="30" customHeight="1" x14ac:dyDescent="0.25">
      <c r="B87" s="10"/>
      <c r="C87" s="11"/>
      <c r="D87" s="353" t="str">
        <f>VLOOKUP($F$21,'AIFTP Committee Data 2022 '!C2:CY165,52,0)</f>
        <v/>
      </c>
      <c r="E87" s="353"/>
      <c r="F87" s="353"/>
      <c r="G87" s="91"/>
      <c r="H87" s="344" t="str">
        <f>VLOOKUP($F$21,'AIFTP Committee Data 2022 '!C2:CY165,53,0)</f>
        <v/>
      </c>
      <c r="I87" s="344"/>
      <c r="J87" s="344"/>
      <c r="K87" s="344"/>
      <c r="L87" s="344"/>
      <c r="M87" s="344"/>
      <c r="N87" s="344"/>
      <c r="O87" s="344"/>
      <c r="P87" s="11"/>
      <c r="Q87" s="13"/>
      <c r="S87" s="1">
        <v>11</v>
      </c>
      <c r="Y87" s="48"/>
    </row>
    <row r="88" spans="2:25" ht="45" customHeight="1" x14ac:dyDescent="0.25">
      <c r="B88" s="10"/>
      <c r="C88" s="11"/>
      <c r="D88" s="345" t="s">
        <v>10</v>
      </c>
      <c r="E88" s="345"/>
      <c r="F88" s="345"/>
      <c r="G88" s="16" t="s">
        <v>7</v>
      </c>
      <c r="H88" s="351" t="str">
        <f>VLOOKUP($F$21,'AIFTP Committee Data 2022 '!C2:CY165,54,0)</f>
        <v/>
      </c>
      <c r="I88" s="351"/>
      <c r="J88" s="351"/>
      <c r="K88" s="351"/>
      <c r="L88" s="351"/>
      <c r="M88" s="351"/>
      <c r="N88" s="351"/>
      <c r="O88" s="351"/>
      <c r="P88" s="11"/>
      <c r="Q88" s="13"/>
      <c r="Y88" s="48"/>
    </row>
    <row r="89" spans="2:25" ht="20.100000000000001" hidden="1" customHeight="1" x14ac:dyDescent="0.25">
      <c r="B89" s="10"/>
      <c r="C89" s="11"/>
      <c r="D89" s="345" t="s">
        <v>6</v>
      </c>
      <c r="E89" s="345"/>
      <c r="F89" s="345"/>
      <c r="G89" s="16" t="s">
        <v>7</v>
      </c>
      <c r="H89" s="363" t="str">
        <f>VLOOKUP($F$21,'AIFTP Committee Data 2022 '!C2:CY165,55,0)</f>
        <v/>
      </c>
      <c r="I89" s="363"/>
      <c r="J89" s="363"/>
      <c r="K89" s="363"/>
      <c r="L89" s="363"/>
      <c r="M89" s="363"/>
      <c r="N89" s="363"/>
      <c r="O89" s="363"/>
      <c r="P89" s="11"/>
      <c r="Q89" s="13"/>
      <c r="Y89" s="48"/>
    </row>
    <row r="90" spans="2:25" ht="24.95" customHeight="1" x14ac:dyDescent="0.25">
      <c r="B90" s="10"/>
      <c r="C90" s="11"/>
      <c r="D90" s="346" t="s">
        <v>133</v>
      </c>
      <c r="E90" s="346"/>
      <c r="F90" s="346"/>
      <c r="G90" s="16" t="s">
        <v>7</v>
      </c>
      <c r="H90" s="347" t="str">
        <f>HYPERLINK("tel:"&amp;H89,"Call")</f>
        <v>Call</v>
      </c>
      <c r="I90" s="347"/>
      <c r="J90" s="163"/>
      <c r="K90" s="348" t="str">
        <f>HYPERLINK("mailto:"&amp;H91&amp;"?subject="&amp;T5,"e-mail")</f>
        <v>e-mail</v>
      </c>
      <c r="L90" s="348"/>
      <c r="M90" s="163"/>
      <c r="N90" s="349" t="str">
        <f>HYPERLINK("https://wa.me/"&amp;91&amp;H89&amp;"?text="&amp;T7,"whatsapp")</f>
        <v>whatsapp</v>
      </c>
      <c r="O90" s="349"/>
      <c r="P90" s="11"/>
      <c r="Q90" s="13"/>
      <c r="Y90" s="48"/>
    </row>
    <row r="91" spans="2:25" ht="20.100000000000001" hidden="1" customHeight="1" x14ac:dyDescent="0.25">
      <c r="B91" s="10"/>
      <c r="C91" s="11"/>
      <c r="D91" s="345" t="s">
        <v>16</v>
      </c>
      <c r="E91" s="345"/>
      <c r="F91" s="345"/>
      <c r="G91" s="16" t="s">
        <v>7</v>
      </c>
      <c r="H91" s="350" t="str">
        <f>VLOOKUP($F$21,'AIFTP Committee Data 2022 '!C2:CY165,56,0)</f>
        <v/>
      </c>
      <c r="I91" s="350"/>
      <c r="J91" s="350"/>
      <c r="K91" s="350"/>
      <c r="L91" s="350"/>
      <c r="M91" s="350"/>
      <c r="N91" s="350"/>
      <c r="O91" s="350"/>
      <c r="P91" s="11"/>
      <c r="Q91" s="13"/>
      <c r="Y91" s="48"/>
    </row>
    <row r="92" spans="2:25" ht="5.0999999999999996" customHeight="1" x14ac:dyDescent="0.25">
      <c r="B92" s="10"/>
      <c r="C92" s="11"/>
      <c r="D92" s="43"/>
      <c r="E92" s="43"/>
      <c r="F92" s="43"/>
      <c r="G92" s="16"/>
      <c r="H92" s="44"/>
      <c r="I92" s="44"/>
      <c r="J92" s="44"/>
      <c r="K92" s="44"/>
      <c r="L92" s="44"/>
      <c r="M92" s="44"/>
      <c r="N92" s="46"/>
      <c r="O92" s="46"/>
      <c r="P92" s="11"/>
      <c r="Q92" s="13"/>
      <c r="Y92" s="48"/>
    </row>
    <row r="93" spans="2:25" ht="30" customHeight="1" x14ac:dyDescent="0.25">
      <c r="B93" s="10"/>
      <c r="C93" s="11"/>
      <c r="D93" s="353" t="str">
        <f>VLOOKUP($F$21,'AIFTP Committee Data 2022 '!C2:CY165,57,0)</f>
        <v/>
      </c>
      <c r="E93" s="353"/>
      <c r="F93" s="353"/>
      <c r="G93" s="91"/>
      <c r="H93" s="344" t="str">
        <f>VLOOKUP($F$21,'AIFTP Committee Data 2022 '!C2:CY165,58,0)</f>
        <v/>
      </c>
      <c r="I93" s="344"/>
      <c r="J93" s="344"/>
      <c r="K93" s="344"/>
      <c r="L93" s="344"/>
      <c r="M93" s="344"/>
      <c r="N93" s="344"/>
      <c r="O93" s="344"/>
      <c r="P93" s="11"/>
      <c r="Q93" s="13"/>
      <c r="S93" s="1">
        <v>12</v>
      </c>
      <c r="Y93" s="48"/>
    </row>
    <row r="94" spans="2:25" ht="45" customHeight="1" x14ac:dyDescent="0.25">
      <c r="B94" s="10"/>
      <c r="C94" s="11"/>
      <c r="D94" s="345" t="s">
        <v>10</v>
      </c>
      <c r="E94" s="345"/>
      <c r="F94" s="345"/>
      <c r="G94" s="16" t="s">
        <v>7</v>
      </c>
      <c r="H94" s="351" t="str">
        <f>VLOOKUP($F$21,'AIFTP Committee Data 2022 '!C2:CY165,59,0)</f>
        <v/>
      </c>
      <c r="I94" s="351"/>
      <c r="J94" s="351"/>
      <c r="K94" s="351"/>
      <c r="L94" s="351"/>
      <c r="M94" s="351"/>
      <c r="N94" s="351"/>
      <c r="O94" s="351"/>
      <c r="P94" s="11"/>
      <c r="Q94" s="13"/>
      <c r="Y94" s="48"/>
    </row>
    <row r="95" spans="2:25" ht="20.100000000000001" hidden="1" customHeight="1" x14ac:dyDescent="0.25">
      <c r="B95" s="10"/>
      <c r="C95" s="11"/>
      <c r="D95" s="345" t="s">
        <v>6</v>
      </c>
      <c r="E95" s="345"/>
      <c r="F95" s="345"/>
      <c r="G95" s="16" t="s">
        <v>7</v>
      </c>
      <c r="H95" s="352" t="str">
        <f>VLOOKUP($F$21,'AIFTP Committee Data 2022 '!C2:CY165,60,0)</f>
        <v/>
      </c>
      <c r="I95" s="352"/>
      <c r="J95" s="352"/>
      <c r="K95" s="352"/>
      <c r="L95" s="352"/>
      <c r="M95" s="352"/>
      <c r="N95" s="352"/>
      <c r="O95" s="352"/>
      <c r="P95" s="11"/>
      <c r="Q95" s="13"/>
      <c r="Y95" s="48"/>
    </row>
    <row r="96" spans="2:25" ht="24.95" customHeight="1" x14ac:dyDescent="0.25">
      <c r="B96" s="10"/>
      <c r="C96" s="11"/>
      <c r="D96" s="346" t="s">
        <v>133</v>
      </c>
      <c r="E96" s="346"/>
      <c r="F96" s="346"/>
      <c r="G96" s="16" t="s">
        <v>7</v>
      </c>
      <c r="H96" s="347" t="str">
        <f>HYPERLINK("tel:"&amp;H95,"Call")</f>
        <v>Call</v>
      </c>
      <c r="I96" s="347"/>
      <c r="J96" s="163"/>
      <c r="K96" s="348" t="str">
        <f>HYPERLINK("mailto:"&amp;H97&amp;"?subject="&amp;T5,"e-mail")</f>
        <v>e-mail</v>
      </c>
      <c r="L96" s="348"/>
      <c r="M96" s="163"/>
      <c r="N96" s="349" t="str">
        <f>HYPERLINK("https://wa.me/"&amp;91&amp;H95&amp;"?text="&amp;T7,"whatsapp")</f>
        <v>whatsapp</v>
      </c>
      <c r="O96" s="349"/>
      <c r="P96" s="11"/>
      <c r="Q96" s="13"/>
      <c r="Y96" s="48"/>
    </row>
    <row r="97" spans="2:25" ht="20.100000000000001" hidden="1" customHeight="1" x14ac:dyDescent="0.25">
      <c r="B97" s="10"/>
      <c r="C97" s="11"/>
      <c r="D97" s="345" t="s">
        <v>16</v>
      </c>
      <c r="E97" s="345"/>
      <c r="F97" s="345"/>
      <c r="G97" s="16" t="s">
        <v>7</v>
      </c>
      <c r="H97" s="350" t="str">
        <f>VLOOKUP($F$21,'AIFTP Committee Data 2022 '!C2:CY165,61,0)</f>
        <v/>
      </c>
      <c r="I97" s="350"/>
      <c r="J97" s="350"/>
      <c r="K97" s="350"/>
      <c r="L97" s="350"/>
      <c r="M97" s="350"/>
      <c r="N97" s="350"/>
      <c r="O97" s="350"/>
      <c r="P97" s="11"/>
      <c r="Q97" s="13"/>
      <c r="Y97" s="48"/>
    </row>
    <row r="98" spans="2:25" ht="5.0999999999999996" customHeight="1" x14ac:dyDescent="0.25">
      <c r="B98" s="10"/>
      <c r="C98" s="11"/>
      <c r="D98" s="68"/>
      <c r="E98" s="68"/>
      <c r="F98" s="68"/>
      <c r="G98" s="16"/>
      <c r="H98" s="69"/>
      <c r="I98" s="69"/>
      <c r="J98" s="69"/>
      <c r="K98" s="69"/>
      <c r="L98" s="69"/>
      <c r="M98" s="69"/>
      <c r="N98" s="69"/>
      <c r="O98" s="69"/>
      <c r="P98" s="11"/>
      <c r="Q98" s="13"/>
      <c r="Y98" s="48"/>
    </row>
    <row r="99" spans="2:25" ht="30" customHeight="1" x14ac:dyDescent="0.25">
      <c r="B99" s="10"/>
      <c r="C99" s="11"/>
      <c r="D99" s="353" t="str">
        <f>VLOOKUP($F$21,'AIFTP Committee Data 2022 '!C2:CY165,62,0)</f>
        <v/>
      </c>
      <c r="E99" s="353"/>
      <c r="F99" s="353"/>
      <c r="G99" s="91"/>
      <c r="H99" s="344" t="str">
        <f>VLOOKUP($F$21,'AIFTP Committee Data 2022 '!C2:CY165,63,0)</f>
        <v/>
      </c>
      <c r="I99" s="344"/>
      <c r="J99" s="344"/>
      <c r="K99" s="344"/>
      <c r="L99" s="344"/>
      <c r="M99" s="344"/>
      <c r="N99" s="344"/>
      <c r="O99" s="344"/>
      <c r="P99" s="11"/>
      <c r="Q99" s="13"/>
      <c r="S99" s="1">
        <v>13</v>
      </c>
      <c r="Y99" s="48"/>
    </row>
    <row r="100" spans="2:25" ht="45" customHeight="1" x14ac:dyDescent="0.25">
      <c r="B100" s="10"/>
      <c r="C100" s="11"/>
      <c r="D100" s="345" t="s">
        <v>10</v>
      </c>
      <c r="E100" s="345"/>
      <c r="F100" s="345"/>
      <c r="G100" s="16" t="s">
        <v>7</v>
      </c>
      <c r="H100" s="351" t="str">
        <f>VLOOKUP($F$21,'AIFTP Committee Data 2022 '!C2:CY165,64,0)</f>
        <v/>
      </c>
      <c r="I100" s="351"/>
      <c r="J100" s="351"/>
      <c r="K100" s="351"/>
      <c r="L100" s="351"/>
      <c r="M100" s="351"/>
      <c r="N100" s="351"/>
      <c r="O100" s="351"/>
      <c r="P100" s="11"/>
      <c r="Q100" s="13"/>
      <c r="Y100" s="48"/>
    </row>
    <row r="101" spans="2:25" ht="20.100000000000001" hidden="1" customHeight="1" x14ac:dyDescent="0.25">
      <c r="B101" s="10"/>
      <c r="C101" s="11"/>
      <c r="D101" s="345" t="s">
        <v>6</v>
      </c>
      <c r="E101" s="345"/>
      <c r="F101" s="345"/>
      <c r="G101" s="16" t="s">
        <v>7</v>
      </c>
      <c r="H101" s="352" t="str">
        <f>VLOOKUP($F$21,'AIFTP Committee Data 2022 '!C2:CY165,65,0)</f>
        <v/>
      </c>
      <c r="I101" s="352"/>
      <c r="J101" s="352"/>
      <c r="K101" s="352"/>
      <c r="L101" s="352"/>
      <c r="M101" s="352"/>
      <c r="N101" s="352"/>
      <c r="O101" s="352"/>
      <c r="P101" s="11"/>
      <c r="Q101" s="13"/>
      <c r="Y101" s="48"/>
    </row>
    <row r="102" spans="2:25" ht="24.95" customHeight="1" x14ac:dyDescent="0.25">
      <c r="B102" s="10"/>
      <c r="C102" s="11"/>
      <c r="D102" s="346" t="s">
        <v>133</v>
      </c>
      <c r="E102" s="346"/>
      <c r="F102" s="346"/>
      <c r="G102" s="16" t="s">
        <v>7</v>
      </c>
      <c r="H102" s="347" t="str">
        <f>HYPERLINK("tel:"&amp;H101,"Call")</f>
        <v>Call</v>
      </c>
      <c r="I102" s="347"/>
      <c r="J102" s="163"/>
      <c r="K102" s="348" t="str">
        <f>HYPERLINK("mailto:"&amp;H103&amp;"?subject="&amp;T5,"e-mail")</f>
        <v>e-mail</v>
      </c>
      <c r="L102" s="348"/>
      <c r="M102" s="163"/>
      <c r="N102" s="349" t="str">
        <f>HYPERLINK("https://wa.me/"&amp;91&amp;H101&amp;"?text="&amp;T7,"whatsapp")</f>
        <v>whatsapp</v>
      </c>
      <c r="O102" s="349"/>
      <c r="P102" s="11"/>
      <c r="Q102" s="13"/>
      <c r="Y102" s="48"/>
    </row>
    <row r="103" spans="2:25" ht="20.100000000000001" hidden="1" customHeight="1" x14ac:dyDescent="0.25">
      <c r="B103" s="10"/>
      <c r="C103" s="11"/>
      <c r="D103" s="345" t="s">
        <v>16</v>
      </c>
      <c r="E103" s="345"/>
      <c r="F103" s="345"/>
      <c r="G103" s="16" t="s">
        <v>7</v>
      </c>
      <c r="H103" s="350" t="str">
        <f>VLOOKUP($F$21,'AIFTP Committee Data 2022 '!C2:CY165,66,0)</f>
        <v/>
      </c>
      <c r="I103" s="350"/>
      <c r="J103" s="350"/>
      <c r="K103" s="350"/>
      <c r="L103" s="350"/>
      <c r="M103" s="350"/>
      <c r="N103" s="350"/>
      <c r="O103" s="350"/>
      <c r="P103" s="11"/>
      <c r="Q103" s="13"/>
      <c r="Y103" s="48"/>
    </row>
    <row r="104" spans="2:25" ht="5.0999999999999996" customHeight="1" x14ac:dyDescent="0.25">
      <c r="B104" s="10"/>
      <c r="C104" s="11"/>
      <c r="D104" s="68"/>
      <c r="E104" s="68"/>
      <c r="F104" s="68"/>
      <c r="G104" s="16"/>
      <c r="H104" s="69"/>
      <c r="I104" s="69"/>
      <c r="J104" s="69"/>
      <c r="K104" s="69"/>
      <c r="L104" s="69"/>
      <c r="M104" s="69"/>
      <c r="N104" s="69"/>
      <c r="O104" s="69"/>
      <c r="P104" s="11"/>
      <c r="Q104" s="13"/>
      <c r="Y104" s="48"/>
    </row>
    <row r="105" spans="2:25" ht="30" customHeight="1" x14ac:dyDescent="0.25">
      <c r="B105" s="10"/>
      <c r="C105" s="11"/>
      <c r="D105" s="353" t="str">
        <f>VLOOKUP($F$21,'AIFTP Committee Data 2022 '!C2:CY165,67,0)</f>
        <v/>
      </c>
      <c r="E105" s="353"/>
      <c r="F105" s="353"/>
      <c r="G105" s="91"/>
      <c r="H105" s="344" t="str">
        <f>VLOOKUP($F$21,'AIFTP Committee Data 2022 '!C2:CY165,68,0)</f>
        <v/>
      </c>
      <c r="I105" s="344"/>
      <c r="J105" s="344"/>
      <c r="K105" s="344"/>
      <c r="L105" s="344"/>
      <c r="M105" s="344"/>
      <c r="N105" s="344"/>
      <c r="O105" s="344"/>
      <c r="P105" s="11"/>
      <c r="Q105" s="13"/>
      <c r="S105" s="1">
        <v>14</v>
      </c>
      <c r="Y105" s="48"/>
    </row>
    <row r="106" spans="2:25" ht="45" customHeight="1" x14ac:dyDescent="0.25">
      <c r="B106" s="10"/>
      <c r="C106" s="11"/>
      <c r="D106" s="345" t="s">
        <v>10</v>
      </c>
      <c r="E106" s="345"/>
      <c r="F106" s="345"/>
      <c r="G106" s="16" t="s">
        <v>7</v>
      </c>
      <c r="H106" s="351" t="str">
        <f>VLOOKUP($F$21,'AIFTP Committee Data 2022 '!C2:CY165,69,0)</f>
        <v/>
      </c>
      <c r="I106" s="351"/>
      <c r="J106" s="351"/>
      <c r="K106" s="351"/>
      <c r="L106" s="351"/>
      <c r="M106" s="351"/>
      <c r="N106" s="351"/>
      <c r="O106" s="351"/>
      <c r="P106" s="11"/>
      <c r="Q106" s="13"/>
      <c r="Y106" s="48"/>
    </row>
    <row r="107" spans="2:25" ht="20.100000000000001" hidden="1" customHeight="1" x14ac:dyDescent="0.25">
      <c r="B107" s="10"/>
      <c r="C107" s="11"/>
      <c r="D107" s="345" t="s">
        <v>6</v>
      </c>
      <c r="E107" s="345"/>
      <c r="F107" s="345"/>
      <c r="G107" s="16" t="s">
        <v>7</v>
      </c>
      <c r="H107" s="352" t="str">
        <f>VLOOKUP($F$21,'AIFTP Committee Data 2022 '!C2:CY165,70,0)</f>
        <v/>
      </c>
      <c r="I107" s="352"/>
      <c r="J107" s="352"/>
      <c r="K107" s="352"/>
      <c r="L107" s="352"/>
      <c r="M107" s="352"/>
      <c r="N107" s="352"/>
      <c r="O107" s="352"/>
      <c r="P107" s="11"/>
      <c r="Q107" s="13"/>
      <c r="Y107" s="48"/>
    </row>
    <row r="108" spans="2:25" ht="24.95" customHeight="1" x14ac:dyDescent="0.25">
      <c r="B108" s="10"/>
      <c r="C108" s="11"/>
      <c r="D108" s="346" t="s">
        <v>133</v>
      </c>
      <c r="E108" s="346"/>
      <c r="F108" s="346"/>
      <c r="G108" s="16" t="s">
        <v>7</v>
      </c>
      <c r="H108" s="347" t="str">
        <f>HYPERLINK("tel:"&amp;H107,"Call")</f>
        <v>Call</v>
      </c>
      <c r="I108" s="347"/>
      <c r="J108" s="163"/>
      <c r="K108" s="348" t="str">
        <f>HYPERLINK("mailto:"&amp;H109&amp;"?subject="&amp;T5,"e-mail")</f>
        <v>e-mail</v>
      </c>
      <c r="L108" s="348"/>
      <c r="M108" s="163"/>
      <c r="N108" s="349" t="str">
        <f>HYPERLINK("https://wa.me/"&amp;91&amp;H107&amp;"?text="&amp;T7,"whatsapp")</f>
        <v>whatsapp</v>
      </c>
      <c r="O108" s="349"/>
      <c r="P108" s="11"/>
      <c r="Q108" s="13"/>
      <c r="Y108" s="48"/>
    </row>
    <row r="109" spans="2:25" ht="20.100000000000001" hidden="1" customHeight="1" x14ac:dyDescent="0.25">
      <c r="B109" s="10"/>
      <c r="C109" s="11"/>
      <c r="D109" s="345" t="s">
        <v>16</v>
      </c>
      <c r="E109" s="345"/>
      <c r="F109" s="345"/>
      <c r="G109" s="16" t="s">
        <v>7</v>
      </c>
      <c r="H109" s="350" t="str">
        <f>VLOOKUP($F$21,'AIFTP Committee Data 2022 '!C2:CY165,71,0)</f>
        <v/>
      </c>
      <c r="I109" s="350"/>
      <c r="J109" s="350"/>
      <c r="K109" s="350"/>
      <c r="L109" s="350"/>
      <c r="M109" s="350"/>
      <c r="N109" s="350"/>
      <c r="O109" s="350"/>
      <c r="P109" s="11"/>
      <c r="Q109" s="13"/>
      <c r="Y109" s="48"/>
    </row>
    <row r="110" spans="2:25" ht="5.0999999999999996" customHeight="1" x14ac:dyDescent="0.25">
      <c r="B110" s="10"/>
      <c r="C110" s="11"/>
      <c r="D110" s="68"/>
      <c r="E110" s="68"/>
      <c r="F110" s="68"/>
      <c r="G110" s="16"/>
      <c r="H110" s="69"/>
      <c r="I110" s="69"/>
      <c r="J110" s="69"/>
      <c r="K110" s="69"/>
      <c r="L110" s="69"/>
      <c r="M110" s="69"/>
      <c r="N110" s="69"/>
      <c r="O110" s="69"/>
      <c r="P110" s="11"/>
      <c r="Q110" s="13"/>
      <c r="Y110" s="48"/>
    </row>
    <row r="111" spans="2:25" ht="30" customHeight="1" x14ac:dyDescent="0.25">
      <c r="B111" s="10"/>
      <c r="C111" s="11"/>
      <c r="D111" s="365" t="str">
        <f>VLOOKUP($F$21,'AIFTP Committee Data 2022 '!C2:CY165,72,0)</f>
        <v/>
      </c>
      <c r="E111" s="365"/>
      <c r="F111" s="365"/>
      <c r="G111" s="91"/>
      <c r="H111" s="344" t="str">
        <f>VLOOKUP($F$21,'AIFTP Committee Data 2022 '!C2:CY165,73,0)</f>
        <v/>
      </c>
      <c r="I111" s="344"/>
      <c r="J111" s="344"/>
      <c r="K111" s="344"/>
      <c r="L111" s="344"/>
      <c r="M111" s="344"/>
      <c r="N111" s="344"/>
      <c r="O111" s="344"/>
      <c r="P111" s="11"/>
      <c r="Q111" s="13"/>
      <c r="S111" s="1">
        <v>15</v>
      </c>
      <c r="Y111" s="48"/>
    </row>
    <row r="112" spans="2:25" ht="45" customHeight="1" x14ac:dyDescent="0.25">
      <c r="B112" s="10"/>
      <c r="C112" s="11"/>
      <c r="D112" s="345" t="s">
        <v>10</v>
      </c>
      <c r="E112" s="345"/>
      <c r="F112" s="345"/>
      <c r="G112" s="16" t="s">
        <v>7</v>
      </c>
      <c r="H112" s="351" t="str">
        <f>VLOOKUP($F$21,'AIFTP Committee Data 2022 '!C2:CY165,74,0)</f>
        <v/>
      </c>
      <c r="I112" s="351"/>
      <c r="J112" s="351"/>
      <c r="K112" s="351"/>
      <c r="L112" s="351"/>
      <c r="M112" s="351"/>
      <c r="N112" s="351"/>
      <c r="O112" s="351"/>
      <c r="P112" s="11"/>
      <c r="Q112" s="13"/>
      <c r="Y112" s="48"/>
    </row>
    <row r="113" spans="2:25" ht="20.100000000000001" hidden="1" customHeight="1" x14ac:dyDescent="0.25">
      <c r="B113" s="10"/>
      <c r="C113" s="11"/>
      <c r="D113" s="345" t="s">
        <v>6</v>
      </c>
      <c r="E113" s="345"/>
      <c r="F113" s="345"/>
      <c r="G113" s="16" t="s">
        <v>7</v>
      </c>
      <c r="H113" s="352" t="str">
        <f>VLOOKUP($F$21,'AIFTP Committee Data 2022 '!C2:CY165,75,0)</f>
        <v/>
      </c>
      <c r="I113" s="352"/>
      <c r="J113" s="352"/>
      <c r="K113" s="352"/>
      <c r="L113" s="352"/>
      <c r="M113" s="352"/>
      <c r="N113" s="352"/>
      <c r="O113" s="352"/>
      <c r="P113" s="11"/>
      <c r="Q113" s="13"/>
      <c r="Y113" s="48"/>
    </row>
    <row r="114" spans="2:25" ht="24.95" customHeight="1" x14ac:dyDescent="0.25">
      <c r="B114" s="10"/>
      <c r="C114" s="11"/>
      <c r="D114" s="346" t="s">
        <v>133</v>
      </c>
      <c r="E114" s="346"/>
      <c r="F114" s="346"/>
      <c r="G114" s="16" t="s">
        <v>7</v>
      </c>
      <c r="H114" s="347" t="str">
        <f>HYPERLINK("tel:"&amp;H113,"Call")</f>
        <v>Call</v>
      </c>
      <c r="I114" s="347"/>
      <c r="J114" s="163"/>
      <c r="K114" s="348" t="str">
        <f>HYPERLINK("mailto:"&amp;H115&amp;"?subject="&amp;T5,"e-mail")</f>
        <v>e-mail</v>
      </c>
      <c r="L114" s="348"/>
      <c r="M114" s="163"/>
      <c r="N114" s="349" t="str">
        <f>HYPERLINK("https://wa.me/"&amp;91&amp;H113&amp;"?text="&amp;T7,"whatsapp")</f>
        <v>whatsapp</v>
      </c>
      <c r="O114" s="349"/>
      <c r="P114" s="11"/>
      <c r="Q114" s="13"/>
      <c r="Y114" s="48"/>
    </row>
    <row r="115" spans="2:25" ht="20.100000000000001" hidden="1" customHeight="1" x14ac:dyDescent="0.25">
      <c r="B115" s="10"/>
      <c r="C115" s="11"/>
      <c r="D115" s="345" t="s">
        <v>16</v>
      </c>
      <c r="E115" s="345"/>
      <c r="F115" s="345"/>
      <c r="G115" s="16" t="s">
        <v>7</v>
      </c>
      <c r="H115" s="350" t="str">
        <f>VLOOKUP($F$21,'AIFTP Committee Data 2022 '!C2:CY165,76,0)</f>
        <v/>
      </c>
      <c r="I115" s="350"/>
      <c r="J115" s="350"/>
      <c r="K115" s="350"/>
      <c r="L115" s="350"/>
      <c r="M115" s="350"/>
      <c r="N115" s="350"/>
      <c r="O115" s="350"/>
      <c r="P115" s="11"/>
      <c r="Q115" s="13"/>
      <c r="Y115" s="48"/>
    </row>
    <row r="116" spans="2:25" ht="5.0999999999999996" customHeight="1" x14ac:dyDescent="0.25">
      <c r="B116" s="10"/>
      <c r="C116" s="11"/>
      <c r="D116" s="68"/>
      <c r="E116" s="68"/>
      <c r="F116" s="68"/>
      <c r="G116" s="16"/>
      <c r="H116" s="69"/>
      <c r="I116" s="69"/>
      <c r="J116" s="69"/>
      <c r="K116" s="69"/>
      <c r="L116" s="69"/>
      <c r="M116" s="69"/>
      <c r="N116" s="69"/>
      <c r="O116" s="69"/>
      <c r="P116" s="11"/>
      <c r="Q116" s="13"/>
      <c r="Y116" s="48"/>
    </row>
    <row r="117" spans="2:25" ht="30" customHeight="1" x14ac:dyDescent="0.25">
      <c r="B117" s="10"/>
      <c r="C117" s="11"/>
      <c r="D117" s="353" t="str">
        <f>VLOOKUP($F$21,'AIFTP Committee Data 2022 '!C2:CY165,77,0)</f>
        <v/>
      </c>
      <c r="E117" s="353"/>
      <c r="F117" s="353"/>
      <c r="G117" s="91"/>
      <c r="H117" s="344" t="str">
        <f>VLOOKUP($F$21,'AIFTP Committee Data 2022 '!C2:CY165,78,0)</f>
        <v/>
      </c>
      <c r="I117" s="344"/>
      <c r="J117" s="344"/>
      <c r="K117" s="344"/>
      <c r="L117" s="344"/>
      <c r="M117" s="344"/>
      <c r="N117" s="344"/>
      <c r="O117" s="344"/>
      <c r="P117" s="11"/>
      <c r="Q117" s="13"/>
      <c r="S117" s="1">
        <v>16</v>
      </c>
      <c r="Y117" s="48"/>
    </row>
    <row r="118" spans="2:25" ht="45" customHeight="1" x14ac:dyDescent="0.25">
      <c r="B118" s="10"/>
      <c r="C118" s="11"/>
      <c r="D118" s="345" t="s">
        <v>10</v>
      </c>
      <c r="E118" s="345"/>
      <c r="F118" s="345"/>
      <c r="G118" s="16" t="s">
        <v>7</v>
      </c>
      <c r="H118" s="351" t="str">
        <f>VLOOKUP($F$21,'AIFTP Committee Data 2022 '!C2:CY165,79,0)</f>
        <v/>
      </c>
      <c r="I118" s="351"/>
      <c r="J118" s="351"/>
      <c r="K118" s="351"/>
      <c r="L118" s="351"/>
      <c r="M118" s="351"/>
      <c r="N118" s="351"/>
      <c r="O118" s="351"/>
      <c r="P118" s="11"/>
      <c r="Q118" s="13"/>
      <c r="Y118" s="48"/>
    </row>
    <row r="119" spans="2:25" ht="20.100000000000001" hidden="1" customHeight="1" x14ac:dyDescent="0.25">
      <c r="B119" s="10"/>
      <c r="C119" s="11"/>
      <c r="D119" s="345" t="s">
        <v>6</v>
      </c>
      <c r="E119" s="345"/>
      <c r="F119" s="345"/>
      <c r="G119" s="16" t="s">
        <v>7</v>
      </c>
      <c r="H119" s="352" t="str">
        <f>VLOOKUP($F$21,'AIFTP Committee Data 2022 '!C2:CY165,80,0)</f>
        <v/>
      </c>
      <c r="I119" s="352"/>
      <c r="J119" s="352"/>
      <c r="K119" s="352"/>
      <c r="L119" s="352"/>
      <c r="M119" s="352"/>
      <c r="N119" s="352"/>
      <c r="O119" s="352"/>
      <c r="P119" s="11"/>
      <c r="Q119" s="13"/>
      <c r="Y119" s="48"/>
    </row>
    <row r="120" spans="2:25" ht="24.95" customHeight="1" x14ac:dyDescent="0.25">
      <c r="B120" s="10"/>
      <c r="C120" s="11"/>
      <c r="D120" s="346" t="s">
        <v>133</v>
      </c>
      <c r="E120" s="346"/>
      <c r="F120" s="346"/>
      <c r="G120" s="16" t="s">
        <v>7</v>
      </c>
      <c r="H120" s="347" t="str">
        <f>HYPERLINK("tel:"&amp;H119,"Call")</f>
        <v>Call</v>
      </c>
      <c r="I120" s="347"/>
      <c r="J120" s="163"/>
      <c r="K120" s="348" t="str">
        <f>HYPERLINK("mailto:"&amp;H121&amp;"?subject="&amp;T5,"e-mail")</f>
        <v>e-mail</v>
      </c>
      <c r="L120" s="348"/>
      <c r="M120" s="163"/>
      <c r="N120" s="349" t="str">
        <f>HYPERLINK("https://wa.me/"&amp;91&amp;H119&amp;"?text="&amp;T7,"whatsapp")</f>
        <v>whatsapp</v>
      </c>
      <c r="O120" s="349"/>
      <c r="P120" s="11"/>
      <c r="Q120" s="13"/>
      <c r="Y120" s="48"/>
    </row>
    <row r="121" spans="2:25" ht="20.100000000000001" hidden="1" customHeight="1" x14ac:dyDescent="0.25">
      <c r="B121" s="10"/>
      <c r="C121" s="11"/>
      <c r="D121" s="345" t="s">
        <v>16</v>
      </c>
      <c r="E121" s="345"/>
      <c r="F121" s="345"/>
      <c r="G121" s="16" t="s">
        <v>7</v>
      </c>
      <c r="H121" s="350" t="str">
        <f>VLOOKUP($F$21,'AIFTP Committee Data 2022 '!C2:CY165,81,0)</f>
        <v/>
      </c>
      <c r="I121" s="350"/>
      <c r="J121" s="350"/>
      <c r="K121" s="350"/>
      <c r="L121" s="350"/>
      <c r="M121" s="350"/>
      <c r="N121" s="350"/>
      <c r="O121" s="350"/>
      <c r="P121" s="11"/>
      <c r="Q121" s="13"/>
      <c r="Y121" s="48"/>
    </row>
    <row r="122" spans="2:25" ht="5.0999999999999996" customHeight="1" x14ac:dyDescent="0.25">
      <c r="B122" s="10"/>
      <c r="C122" s="11"/>
      <c r="D122" s="68"/>
      <c r="E122" s="68"/>
      <c r="F122" s="68"/>
      <c r="G122" s="16"/>
      <c r="H122" s="69"/>
      <c r="I122" s="69"/>
      <c r="J122" s="69"/>
      <c r="K122" s="69"/>
      <c r="L122" s="69"/>
      <c r="M122" s="69"/>
      <c r="N122" s="69"/>
      <c r="O122" s="69"/>
      <c r="P122" s="11"/>
      <c r="Q122" s="13"/>
      <c r="Y122" s="48"/>
    </row>
    <row r="123" spans="2:25" ht="30" customHeight="1" x14ac:dyDescent="0.25">
      <c r="B123" s="10"/>
      <c r="C123" s="11"/>
      <c r="D123" s="353" t="str">
        <f>VLOOKUP($F$21,'AIFTP Committee Data 2022 '!C2:CY165,82,0)</f>
        <v/>
      </c>
      <c r="E123" s="353"/>
      <c r="F123" s="353"/>
      <c r="G123" s="91"/>
      <c r="H123" s="344" t="str">
        <f>VLOOKUP($F$21,'AIFTP Committee Data 2022 '!C2:CY165,83,0)</f>
        <v/>
      </c>
      <c r="I123" s="344"/>
      <c r="J123" s="344"/>
      <c r="K123" s="344"/>
      <c r="L123" s="344"/>
      <c r="M123" s="344"/>
      <c r="N123" s="344"/>
      <c r="O123" s="344"/>
      <c r="P123" s="11"/>
      <c r="Q123" s="13"/>
      <c r="S123" s="1">
        <v>17</v>
      </c>
      <c r="Y123" s="48"/>
    </row>
    <row r="124" spans="2:25" ht="45" customHeight="1" x14ac:dyDescent="0.25">
      <c r="B124" s="10"/>
      <c r="C124" s="11"/>
      <c r="D124" s="345" t="s">
        <v>10</v>
      </c>
      <c r="E124" s="345"/>
      <c r="F124" s="345"/>
      <c r="G124" s="16" t="s">
        <v>7</v>
      </c>
      <c r="H124" s="351" t="str">
        <f>VLOOKUP($F$21,'AIFTP Committee Data 2022 '!C2:CY165,84,0)</f>
        <v/>
      </c>
      <c r="I124" s="351"/>
      <c r="J124" s="351"/>
      <c r="K124" s="351"/>
      <c r="L124" s="351"/>
      <c r="M124" s="351"/>
      <c r="N124" s="351"/>
      <c r="O124" s="351"/>
      <c r="P124" s="11"/>
      <c r="Q124" s="13"/>
      <c r="Y124" s="48"/>
    </row>
    <row r="125" spans="2:25" ht="20.100000000000001" hidden="1" customHeight="1" x14ac:dyDescent="0.25">
      <c r="B125" s="10"/>
      <c r="C125" s="11"/>
      <c r="D125" s="345" t="s">
        <v>6</v>
      </c>
      <c r="E125" s="345"/>
      <c r="F125" s="345"/>
      <c r="G125" s="16" t="s">
        <v>7</v>
      </c>
      <c r="H125" s="352" t="str">
        <f>VLOOKUP($F$21,'AIFTP Committee Data 2022 '!C2:CY165,85,0)</f>
        <v/>
      </c>
      <c r="I125" s="352"/>
      <c r="J125" s="352"/>
      <c r="K125" s="352"/>
      <c r="L125" s="352"/>
      <c r="M125" s="352"/>
      <c r="N125" s="352"/>
      <c r="O125" s="352"/>
      <c r="P125" s="11"/>
      <c r="Q125" s="13"/>
      <c r="Y125" s="48"/>
    </row>
    <row r="126" spans="2:25" ht="24.95" customHeight="1" x14ac:dyDescent="0.25">
      <c r="B126" s="10"/>
      <c r="C126" s="11"/>
      <c r="D126" s="346" t="s">
        <v>133</v>
      </c>
      <c r="E126" s="346"/>
      <c r="F126" s="346"/>
      <c r="G126" s="16" t="s">
        <v>7</v>
      </c>
      <c r="H126" s="347" t="str">
        <f>HYPERLINK("tel:"&amp;H125,"Call")</f>
        <v>Call</v>
      </c>
      <c r="I126" s="347"/>
      <c r="J126" s="163"/>
      <c r="K126" s="348" t="str">
        <f>HYPERLINK("mailto:"&amp;H127&amp;"?subject="&amp;T5,"e-mail")</f>
        <v>e-mail</v>
      </c>
      <c r="L126" s="348"/>
      <c r="M126" s="163"/>
      <c r="N126" s="349" t="str">
        <f>HYPERLINK("https://wa.me/"&amp;91&amp;H125&amp;"?text="&amp;T7,"whatsapp")</f>
        <v>whatsapp</v>
      </c>
      <c r="O126" s="349"/>
      <c r="P126" s="11"/>
      <c r="Q126" s="13"/>
      <c r="Y126" s="48"/>
    </row>
    <row r="127" spans="2:25" ht="20.100000000000001" hidden="1" customHeight="1" x14ac:dyDescent="0.25">
      <c r="B127" s="10"/>
      <c r="C127" s="11"/>
      <c r="D127" s="345" t="s">
        <v>16</v>
      </c>
      <c r="E127" s="345"/>
      <c r="F127" s="345"/>
      <c r="G127" s="16" t="s">
        <v>7</v>
      </c>
      <c r="H127" s="350" t="str">
        <f>VLOOKUP($F$21,'AIFTP Committee Data 2022 '!C2:CY165,86,0)</f>
        <v/>
      </c>
      <c r="I127" s="350"/>
      <c r="J127" s="350"/>
      <c r="K127" s="350"/>
      <c r="L127" s="350"/>
      <c r="M127" s="350"/>
      <c r="N127" s="350"/>
      <c r="O127" s="350"/>
      <c r="P127" s="11"/>
      <c r="Q127" s="13"/>
      <c r="Y127" s="48"/>
    </row>
    <row r="128" spans="2:25" ht="5.0999999999999996" customHeight="1" x14ac:dyDescent="0.25">
      <c r="B128" s="10"/>
      <c r="C128" s="11"/>
      <c r="D128" s="68"/>
      <c r="E128" s="68"/>
      <c r="F128" s="68"/>
      <c r="G128" s="16"/>
      <c r="H128" s="69"/>
      <c r="I128" s="69"/>
      <c r="J128" s="69"/>
      <c r="K128" s="69"/>
      <c r="L128" s="69"/>
      <c r="M128" s="69"/>
      <c r="N128" s="69"/>
      <c r="O128" s="69"/>
      <c r="P128" s="11"/>
      <c r="Q128" s="13"/>
      <c r="Y128" s="48"/>
    </row>
    <row r="129" spans="2:25" ht="30" customHeight="1" x14ac:dyDescent="0.25">
      <c r="B129" s="10"/>
      <c r="C129" s="11"/>
      <c r="D129" s="353" t="str">
        <f>VLOOKUP($F$21,'AIFTP Committee Data 2022 '!C2:CY165,87,0)</f>
        <v/>
      </c>
      <c r="E129" s="353"/>
      <c r="F129" s="353"/>
      <c r="G129" s="91"/>
      <c r="H129" s="344" t="str">
        <f>VLOOKUP($F$21,'AIFTP Committee Data 2022 '!C2:CY165,88,0)</f>
        <v/>
      </c>
      <c r="I129" s="344"/>
      <c r="J129" s="344"/>
      <c r="K129" s="344"/>
      <c r="L129" s="344"/>
      <c r="M129" s="344"/>
      <c r="N129" s="344"/>
      <c r="O129" s="344"/>
      <c r="P129" s="11"/>
      <c r="Q129" s="13"/>
      <c r="S129" s="1">
        <v>18</v>
      </c>
      <c r="Y129" s="48"/>
    </row>
    <row r="130" spans="2:25" ht="45" customHeight="1" x14ac:dyDescent="0.25">
      <c r="B130" s="10"/>
      <c r="C130" s="11"/>
      <c r="D130" s="345" t="s">
        <v>10</v>
      </c>
      <c r="E130" s="345"/>
      <c r="F130" s="345"/>
      <c r="G130" s="16" t="s">
        <v>7</v>
      </c>
      <c r="H130" s="351" t="str">
        <f>VLOOKUP($F$21,'AIFTP Committee Data 2022 '!C2:CY165,89,0)</f>
        <v/>
      </c>
      <c r="I130" s="351"/>
      <c r="J130" s="351"/>
      <c r="K130" s="351"/>
      <c r="L130" s="351"/>
      <c r="M130" s="351"/>
      <c r="N130" s="351"/>
      <c r="O130" s="351"/>
      <c r="P130" s="11"/>
      <c r="Q130" s="13"/>
      <c r="Y130" s="48"/>
    </row>
    <row r="131" spans="2:25" ht="20.100000000000001" hidden="1" customHeight="1" x14ac:dyDescent="0.25">
      <c r="B131" s="10"/>
      <c r="C131" s="11"/>
      <c r="D131" s="345" t="s">
        <v>6</v>
      </c>
      <c r="E131" s="345"/>
      <c r="F131" s="345"/>
      <c r="G131" s="16" t="s">
        <v>7</v>
      </c>
      <c r="H131" s="352" t="str">
        <f>VLOOKUP($F$21,'AIFTP Committee Data 2022 '!C2:CY165,90,0)</f>
        <v/>
      </c>
      <c r="I131" s="352"/>
      <c r="J131" s="352"/>
      <c r="K131" s="352"/>
      <c r="L131" s="352"/>
      <c r="M131" s="352"/>
      <c r="N131" s="352"/>
      <c r="O131" s="352"/>
      <c r="P131" s="11"/>
      <c r="Q131" s="13"/>
      <c r="Y131" s="48"/>
    </row>
    <row r="132" spans="2:25" ht="24.95" customHeight="1" x14ac:dyDescent="0.25">
      <c r="B132" s="10"/>
      <c r="C132" s="11"/>
      <c r="D132" s="346" t="s">
        <v>133</v>
      </c>
      <c r="E132" s="346"/>
      <c r="F132" s="346"/>
      <c r="G132" s="16" t="s">
        <v>7</v>
      </c>
      <c r="H132" s="347" t="str">
        <f>HYPERLINK("tel:"&amp;H131,"Call")</f>
        <v>Call</v>
      </c>
      <c r="I132" s="347"/>
      <c r="J132" s="163"/>
      <c r="K132" s="348" t="str">
        <f>HYPERLINK("mailto:"&amp;H133&amp;"?subject="&amp;T5,"e-mail")</f>
        <v>e-mail</v>
      </c>
      <c r="L132" s="348"/>
      <c r="M132" s="163"/>
      <c r="N132" s="349" t="str">
        <f>HYPERLINK("https://wa.me/"&amp;91&amp;H131&amp;"?text="&amp;T7,"whatsapp")</f>
        <v>whatsapp</v>
      </c>
      <c r="O132" s="349"/>
      <c r="P132" s="11"/>
      <c r="Q132" s="13"/>
      <c r="Y132" s="48"/>
    </row>
    <row r="133" spans="2:25" ht="20.100000000000001" hidden="1" customHeight="1" x14ac:dyDescent="0.25">
      <c r="B133" s="10"/>
      <c r="C133" s="11"/>
      <c r="D133" s="345" t="s">
        <v>16</v>
      </c>
      <c r="E133" s="345"/>
      <c r="F133" s="345"/>
      <c r="G133" s="16" t="s">
        <v>7</v>
      </c>
      <c r="H133" s="350" t="str">
        <f>VLOOKUP($F$21,'AIFTP Committee Data 2022 '!C2:CY165,91,0)</f>
        <v/>
      </c>
      <c r="I133" s="350"/>
      <c r="J133" s="350"/>
      <c r="K133" s="350"/>
      <c r="L133" s="350"/>
      <c r="M133" s="350"/>
      <c r="N133" s="350"/>
      <c r="O133" s="350"/>
      <c r="P133" s="11"/>
      <c r="Q133" s="13"/>
      <c r="Y133" s="48"/>
    </row>
    <row r="134" spans="2:25" ht="5.0999999999999996" customHeight="1" x14ac:dyDescent="0.25">
      <c r="B134" s="10"/>
      <c r="C134" s="11"/>
      <c r="D134" s="68"/>
      <c r="E134" s="68"/>
      <c r="F134" s="68"/>
      <c r="G134" s="16"/>
      <c r="H134" s="69"/>
      <c r="I134" s="69"/>
      <c r="J134" s="69"/>
      <c r="K134" s="69"/>
      <c r="L134" s="69"/>
      <c r="M134" s="69"/>
      <c r="N134" s="69"/>
      <c r="O134" s="69"/>
      <c r="P134" s="11"/>
      <c r="Q134" s="13"/>
      <c r="Y134" s="48"/>
    </row>
    <row r="135" spans="2:25" ht="30" customHeight="1" x14ac:dyDescent="0.25">
      <c r="B135" s="10"/>
      <c r="C135" s="11"/>
      <c r="D135" s="353" t="str">
        <f>VLOOKUP($F$21,'AIFTP Committee Data 2022 '!C2:CY165,92,0)</f>
        <v/>
      </c>
      <c r="E135" s="353"/>
      <c r="F135" s="353"/>
      <c r="G135" s="91"/>
      <c r="H135" s="354" t="str">
        <f>VLOOKUP($F$21,'AIFTP Committee Data 2022 '!C2:CY165,93,0)</f>
        <v/>
      </c>
      <c r="I135" s="354"/>
      <c r="J135" s="354"/>
      <c r="K135" s="354"/>
      <c r="L135" s="354"/>
      <c r="M135" s="354"/>
      <c r="N135" s="354"/>
      <c r="O135" s="354"/>
      <c r="P135" s="11"/>
      <c r="Q135" s="13"/>
      <c r="S135" s="1">
        <v>19</v>
      </c>
      <c r="Y135" s="48"/>
    </row>
    <row r="136" spans="2:25" ht="45" customHeight="1" x14ac:dyDescent="0.25">
      <c r="B136" s="10"/>
      <c r="C136" s="11"/>
      <c r="D136" s="345" t="s">
        <v>10</v>
      </c>
      <c r="E136" s="345"/>
      <c r="F136" s="345"/>
      <c r="G136" s="16" t="s">
        <v>7</v>
      </c>
      <c r="H136" s="351" t="str">
        <f>VLOOKUP($F$21,'AIFTP Committee Data 2022 '!C2:CY165,94,0)</f>
        <v/>
      </c>
      <c r="I136" s="351"/>
      <c r="J136" s="351"/>
      <c r="K136" s="351"/>
      <c r="L136" s="351"/>
      <c r="M136" s="351"/>
      <c r="N136" s="351"/>
      <c r="O136" s="351"/>
      <c r="P136" s="11"/>
      <c r="Q136" s="13"/>
      <c r="Y136" s="48"/>
    </row>
    <row r="137" spans="2:25" ht="20.100000000000001" hidden="1" customHeight="1" x14ac:dyDescent="0.25">
      <c r="B137" s="10"/>
      <c r="C137" s="11"/>
      <c r="D137" s="345" t="s">
        <v>6</v>
      </c>
      <c r="E137" s="345"/>
      <c r="F137" s="345"/>
      <c r="G137" s="16" t="s">
        <v>7</v>
      </c>
      <c r="H137" s="352" t="str">
        <f>VLOOKUP($F$21,'AIFTP Committee Data 2022 '!C2:CY165,95,0)</f>
        <v/>
      </c>
      <c r="I137" s="352"/>
      <c r="J137" s="352"/>
      <c r="K137" s="352"/>
      <c r="L137" s="352"/>
      <c r="M137" s="352"/>
      <c r="N137" s="352"/>
      <c r="O137" s="352"/>
      <c r="P137" s="11"/>
      <c r="Q137" s="13"/>
      <c r="Y137" s="48"/>
    </row>
    <row r="138" spans="2:25" ht="24.95" customHeight="1" x14ac:dyDescent="0.25">
      <c r="B138" s="10"/>
      <c r="C138" s="11"/>
      <c r="D138" s="346" t="s">
        <v>133</v>
      </c>
      <c r="E138" s="346"/>
      <c r="F138" s="346"/>
      <c r="G138" s="16" t="s">
        <v>7</v>
      </c>
      <c r="H138" s="347" t="str">
        <f>HYPERLINK("tel:"&amp;H137,"Call")</f>
        <v>Call</v>
      </c>
      <c r="I138" s="347"/>
      <c r="J138" s="163"/>
      <c r="K138" s="348" t="str">
        <f>HYPERLINK("mailto:"&amp;H139&amp;"?subject="&amp;T5,"e-mail")</f>
        <v>e-mail</v>
      </c>
      <c r="L138" s="348"/>
      <c r="M138" s="163"/>
      <c r="N138" s="349" t="str">
        <f>HYPERLINK("https://wa.me/"&amp;91&amp;H137&amp;"?text="&amp;T7,"whatsapp")</f>
        <v>whatsapp</v>
      </c>
      <c r="O138" s="349"/>
      <c r="P138" s="11"/>
      <c r="Q138" s="13"/>
      <c r="Y138" s="48"/>
    </row>
    <row r="139" spans="2:25" ht="20.100000000000001" hidden="1" customHeight="1" x14ac:dyDescent="0.25">
      <c r="B139" s="10"/>
      <c r="C139" s="11"/>
      <c r="D139" s="345" t="s">
        <v>16</v>
      </c>
      <c r="E139" s="345"/>
      <c r="F139" s="345"/>
      <c r="G139" s="16" t="s">
        <v>7</v>
      </c>
      <c r="H139" s="350" t="str">
        <f>VLOOKUP($F$21,'AIFTP Committee Data 2022 '!C2:CY165,96,0)</f>
        <v/>
      </c>
      <c r="I139" s="350"/>
      <c r="J139" s="350"/>
      <c r="K139" s="350"/>
      <c r="L139" s="350"/>
      <c r="M139" s="350"/>
      <c r="N139" s="350"/>
      <c r="O139" s="350"/>
      <c r="P139" s="11"/>
      <c r="Q139" s="13"/>
      <c r="Y139" s="48"/>
    </row>
    <row r="140" spans="2:25" ht="5.0999999999999996" customHeight="1" x14ac:dyDescent="0.25">
      <c r="B140" s="10"/>
      <c r="C140" s="11"/>
      <c r="D140" s="68"/>
      <c r="E140" s="68"/>
      <c r="F140" s="68"/>
      <c r="G140" s="16"/>
      <c r="H140" s="69"/>
      <c r="I140" s="69"/>
      <c r="J140" s="69"/>
      <c r="K140" s="69"/>
      <c r="L140" s="69"/>
      <c r="M140" s="69"/>
      <c r="N140" s="69"/>
      <c r="O140" s="69"/>
      <c r="P140" s="11"/>
      <c r="Q140" s="13"/>
      <c r="Y140" s="48"/>
    </row>
    <row r="141" spans="2:25" ht="30" customHeight="1" x14ac:dyDescent="0.25">
      <c r="B141" s="10"/>
      <c r="C141" s="11"/>
      <c r="D141" s="353" t="str">
        <f>VLOOKUP($F$21,'AIFTP Committee Data 2022 '!C2:CY165,97,0)</f>
        <v/>
      </c>
      <c r="E141" s="353"/>
      <c r="F141" s="353"/>
      <c r="G141" s="91"/>
      <c r="H141" s="344" t="str">
        <f>VLOOKUP($F$21,'AIFTP Committee Data 2022 '!C2:CY165,98,0)</f>
        <v/>
      </c>
      <c r="I141" s="344"/>
      <c r="J141" s="344"/>
      <c r="K141" s="344"/>
      <c r="L141" s="344"/>
      <c r="M141" s="344"/>
      <c r="N141" s="344"/>
      <c r="O141" s="344"/>
      <c r="P141" s="11"/>
      <c r="Q141" s="13"/>
      <c r="S141" s="1">
        <v>20</v>
      </c>
      <c r="Y141" s="48"/>
    </row>
    <row r="142" spans="2:25" ht="45" customHeight="1" x14ac:dyDescent="0.25">
      <c r="B142" s="10"/>
      <c r="C142" s="11"/>
      <c r="D142" s="345" t="s">
        <v>10</v>
      </c>
      <c r="E142" s="345"/>
      <c r="F142" s="345"/>
      <c r="G142" s="16" t="s">
        <v>7</v>
      </c>
      <c r="H142" s="351" t="str">
        <f>VLOOKUP($F$21,'AIFTP Committee Data 2022 '!C2:CY165,99,0)</f>
        <v/>
      </c>
      <c r="I142" s="351"/>
      <c r="J142" s="351"/>
      <c r="K142" s="351"/>
      <c r="L142" s="351"/>
      <c r="M142" s="351"/>
      <c r="N142" s="351"/>
      <c r="O142" s="351"/>
      <c r="P142" s="11"/>
      <c r="Q142" s="13"/>
      <c r="Y142" s="48"/>
    </row>
    <row r="143" spans="2:25" ht="20.100000000000001" hidden="1" customHeight="1" x14ac:dyDescent="0.25">
      <c r="B143" s="10"/>
      <c r="C143" s="11"/>
      <c r="D143" s="345" t="s">
        <v>6</v>
      </c>
      <c r="E143" s="345"/>
      <c r="F143" s="345"/>
      <c r="G143" s="16" t="s">
        <v>7</v>
      </c>
      <c r="H143" s="352" t="str">
        <f>VLOOKUP($F$21,'AIFTP Committee Data 2022 '!C2:CY165,100,0)</f>
        <v/>
      </c>
      <c r="I143" s="352"/>
      <c r="J143" s="352"/>
      <c r="K143" s="352"/>
      <c r="L143" s="352"/>
      <c r="M143" s="352"/>
      <c r="N143" s="352"/>
      <c r="O143" s="352"/>
      <c r="P143" s="11"/>
      <c r="Q143" s="13"/>
      <c r="Y143" s="48"/>
    </row>
    <row r="144" spans="2:25" ht="24.95" customHeight="1" x14ac:dyDescent="0.25">
      <c r="B144" s="10"/>
      <c r="C144" s="11"/>
      <c r="D144" s="346" t="s">
        <v>133</v>
      </c>
      <c r="E144" s="346"/>
      <c r="F144" s="346"/>
      <c r="G144" s="16" t="s">
        <v>7</v>
      </c>
      <c r="H144" s="347" t="str">
        <f>HYPERLINK("tel:"&amp;H143,"Call")</f>
        <v>Call</v>
      </c>
      <c r="I144" s="347"/>
      <c r="J144" s="163"/>
      <c r="K144" s="348" t="str">
        <f>HYPERLINK("mailto:"&amp;H145&amp;"?subject="&amp;T5,"e-mail")</f>
        <v>e-mail</v>
      </c>
      <c r="L144" s="348"/>
      <c r="M144" s="163"/>
      <c r="N144" s="349" t="str">
        <f>HYPERLINK("https://wa.me/"&amp;91&amp;H143&amp;"?text="&amp;T7,"whatsapp")</f>
        <v>whatsapp</v>
      </c>
      <c r="O144" s="349"/>
      <c r="P144" s="11"/>
      <c r="Q144" s="13"/>
      <c r="Y144" s="48"/>
    </row>
    <row r="145" spans="1:25" ht="20.100000000000001" hidden="1" customHeight="1" x14ac:dyDescent="0.25">
      <c r="B145" s="10"/>
      <c r="C145" s="11"/>
      <c r="D145" s="345" t="s">
        <v>16</v>
      </c>
      <c r="E145" s="345"/>
      <c r="F145" s="345"/>
      <c r="G145" s="16" t="s">
        <v>7</v>
      </c>
      <c r="H145" s="350" t="str">
        <f>VLOOKUP($F$21,'AIFTP Committee Data 2022 '!C2:CY165,101,0)</f>
        <v/>
      </c>
      <c r="I145" s="350"/>
      <c r="J145" s="350"/>
      <c r="K145" s="350"/>
      <c r="L145" s="350"/>
      <c r="M145" s="350"/>
      <c r="N145" s="350"/>
      <c r="O145" s="350"/>
      <c r="P145" s="11"/>
      <c r="Q145" s="13"/>
      <c r="Y145" s="48"/>
    </row>
    <row r="146" spans="1:25" ht="5.0999999999999996" customHeight="1" x14ac:dyDescent="0.25">
      <c r="B146" s="10"/>
      <c r="C146" s="11"/>
      <c r="D146" s="68"/>
      <c r="E146" s="68"/>
      <c r="F146" s="68"/>
      <c r="G146" s="16"/>
      <c r="H146" s="69"/>
      <c r="I146" s="69"/>
      <c r="J146" s="69"/>
      <c r="K146" s="69"/>
      <c r="L146" s="69"/>
      <c r="M146" s="69"/>
      <c r="N146" s="69"/>
      <c r="O146" s="69"/>
      <c r="P146" s="11"/>
      <c r="Q146" s="13"/>
      <c r="Y146" s="48"/>
    </row>
    <row r="147" spans="1:25" ht="30" customHeight="1" x14ac:dyDescent="0.25">
      <c r="B147" s="10"/>
      <c r="C147" s="11"/>
      <c r="D147" s="68"/>
      <c r="E147" s="306" t="s">
        <v>167</v>
      </c>
      <c r="F147" s="306"/>
      <c r="G147" s="306"/>
      <c r="H147" s="306"/>
      <c r="I147" s="306"/>
      <c r="J147" s="96"/>
      <c r="K147" s="364" t="s">
        <v>165</v>
      </c>
      <c r="L147" s="364"/>
      <c r="M147" s="364"/>
      <c r="N147" s="364"/>
      <c r="O147" s="364"/>
      <c r="P147" s="11"/>
      <c r="Q147" s="13"/>
      <c r="Y147" s="48"/>
    </row>
    <row r="148" spans="1:25" ht="5.0999999999999996" customHeight="1" x14ac:dyDescent="0.25">
      <c r="B148" s="10"/>
      <c r="C148" s="11"/>
      <c r="D148" s="43"/>
      <c r="E148" s="43"/>
      <c r="F148" s="43"/>
      <c r="G148" s="16"/>
      <c r="H148" s="44"/>
      <c r="I148" s="44"/>
      <c r="J148" s="44"/>
      <c r="K148" s="44"/>
      <c r="L148" s="44"/>
      <c r="M148" s="44"/>
      <c r="N148" s="46"/>
      <c r="O148" s="46"/>
      <c r="P148" s="11"/>
      <c r="Q148" s="13"/>
      <c r="Y148" s="48"/>
    </row>
    <row r="149" spans="1:25" ht="5.0999999999999996" customHeight="1" x14ac:dyDescent="0.25">
      <c r="B149" s="10"/>
      <c r="C149" s="11"/>
      <c r="D149" s="43"/>
      <c r="E149" s="43"/>
      <c r="F149" s="43"/>
      <c r="G149" s="16"/>
      <c r="H149" s="44"/>
      <c r="I149" s="44"/>
      <c r="J149" s="44"/>
      <c r="K149" s="44"/>
      <c r="L149" s="44"/>
      <c r="M149" s="44"/>
      <c r="N149" s="46"/>
      <c r="O149" s="46"/>
      <c r="P149" s="11"/>
      <c r="Q149" s="13"/>
      <c r="Y149" s="48"/>
    </row>
    <row r="150" spans="1:25" ht="5.0999999999999996" customHeight="1" x14ac:dyDescent="0.25">
      <c r="B150" s="10"/>
      <c r="C150" s="11"/>
      <c r="D150" s="11"/>
      <c r="E150" s="11"/>
      <c r="F150" s="11"/>
      <c r="G150" s="11"/>
      <c r="H150" s="22"/>
      <c r="I150" s="11"/>
      <c r="J150" s="11"/>
      <c r="K150" s="11"/>
      <c r="L150" s="11"/>
      <c r="M150" s="11"/>
      <c r="N150" s="60"/>
      <c r="O150" s="60"/>
      <c r="P150" s="11"/>
      <c r="Q150" s="13"/>
      <c r="Y150" s="48"/>
    </row>
    <row r="151" spans="1:25" s="2" customFormat="1" ht="5.0999999999999996" customHeight="1" x14ac:dyDescent="0.25">
      <c r="B151" s="23"/>
      <c r="C151" s="24"/>
      <c r="D151" s="24"/>
      <c r="E151" s="24"/>
      <c r="F151" s="24"/>
      <c r="G151" s="24"/>
      <c r="H151" s="25"/>
      <c r="I151" s="24"/>
      <c r="J151" s="24"/>
      <c r="K151" s="24"/>
      <c r="L151" s="24"/>
      <c r="M151" s="24"/>
      <c r="N151" s="61"/>
      <c r="O151" s="61"/>
      <c r="P151" s="24"/>
      <c r="Q151" s="26"/>
      <c r="U151" s="143"/>
      <c r="Y151" s="48"/>
    </row>
    <row r="152" spans="1:25" ht="5.0999999999999996" customHeight="1" x14ac:dyDescent="0.25">
      <c r="Y152" s="48"/>
    </row>
    <row r="153" spans="1:25" ht="3.75" customHeight="1" x14ac:dyDescent="0.25">
      <c r="A153" s="308" t="s">
        <v>17</v>
      </c>
      <c r="B153" s="308"/>
      <c r="C153" s="308"/>
      <c r="D153" s="308"/>
      <c r="E153" s="308"/>
      <c r="F153" s="27"/>
      <c r="G153" s="27"/>
      <c r="H153" s="29"/>
      <c r="I153" s="29"/>
      <c r="J153" s="29"/>
      <c r="K153" s="29"/>
      <c r="L153" s="29"/>
      <c r="M153" s="29"/>
      <c r="N153" s="29"/>
      <c r="Y153" s="48"/>
    </row>
    <row r="154" spans="1:25" ht="15" customHeight="1" x14ac:dyDescent="0.25">
      <c r="Y154" s="48"/>
    </row>
    <row r="155" spans="1:25" ht="30" x14ac:dyDescent="0.25">
      <c r="T155" s="187" t="s">
        <v>1779</v>
      </c>
      <c r="U155" s="35">
        <v>1</v>
      </c>
      <c r="Y155" s="48"/>
    </row>
    <row r="156" spans="1:25" ht="30" x14ac:dyDescent="0.25">
      <c r="T156" s="187" t="s">
        <v>1754</v>
      </c>
      <c r="U156" s="35">
        <v>2</v>
      </c>
      <c r="Y156" s="48"/>
    </row>
    <row r="157" spans="1:25" ht="30" x14ac:dyDescent="0.25">
      <c r="N157" s="1"/>
      <c r="O157" s="1"/>
      <c r="T157" s="187" t="s">
        <v>1755</v>
      </c>
      <c r="U157" s="35">
        <v>3</v>
      </c>
      <c r="Y157" s="48"/>
    </row>
    <row r="158" spans="1:25" ht="30" x14ac:dyDescent="0.25">
      <c r="N158" s="1"/>
      <c r="O158" s="1"/>
      <c r="T158" s="187" t="s">
        <v>1756</v>
      </c>
      <c r="U158" s="35">
        <v>4</v>
      </c>
      <c r="Y158" s="48"/>
    </row>
    <row r="159" spans="1:25" ht="30" x14ac:dyDescent="0.25">
      <c r="N159" s="1"/>
      <c r="O159" s="1"/>
      <c r="T159" s="187" t="s">
        <v>1234</v>
      </c>
      <c r="U159" s="35">
        <v>5</v>
      </c>
      <c r="Y159" s="48"/>
    </row>
    <row r="160" spans="1:25" ht="30" x14ac:dyDescent="0.25">
      <c r="N160" s="1"/>
      <c r="O160" s="1"/>
      <c r="T160" s="187" t="s">
        <v>1262</v>
      </c>
      <c r="U160" s="35">
        <v>6</v>
      </c>
      <c r="Y160" s="48"/>
    </row>
    <row r="161" spans="14:25" ht="20.100000000000001" customHeight="1" x14ac:dyDescent="0.25">
      <c r="N161" s="1"/>
      <c r="O161" s="1"/>
      <c r="T161" s="187" t="s">
        <v>23</v>
      </c>
      <c r="U161" s="35">
        <v>7</v>
      </c>
      <c r="Y161" s="48"/>
    </row>
    <row r="162" spans="14:25" ht="20.100000000000001" customHeight="1" x14ac:dyDescent="0.25">
      <c r="N162" s="1"/>
      <c r="O162" s="1"/>
      <c r="S162" s="35"/>
      <c r="T162" s="187" t="s">
        <v>32</v>
      </c>
      <c r="U162" s="35">
        <v>8</v>
      </c>
      <c r="W162" s="35"/>
    </row>
    <row r="163" spans="14:25" ht="20.100000000000001" customHeight="1" x14ac:dyDescent="0.25">
      <c r="N163" s="1"/>
      <c r="O163" s="1"/>
      <c r="S163" s="35"/>
      <c r="T163" s="187" t="s">
        <v>33</v>
      </c>
      <c r="U163" s="35">
        <v>9</v>
      </c>
      <c r="W163" s="35"/>
      <c r="Y163" s="49"/>
    </row>
    <row r="164" spans="14:25" ht="20.100000000000001" customHeight="1" x14ac:dyDescent="0.25">
      <c r="N164" s="1"/>
      <c r="O164" s="1"/>
      <c r="S164" s="35"/>
      <c r="T164" s="187" t="s">
        <v>34</v>
      </c>
      <c r="U164" s="35">
        <v>10</v>
      </c>
      <c r="W164" s="35"/>
      <c r="X164" s="21"/>
      <c r="Y164" s="49"/>
    </row>
    <row r="165" spans="14:25" ht="20.100000000000001" customHeight="1" x14ac:dyDescent="0.25">
      <c r="N165" s="1"/>
      <c r="O165" s="1"/>
      <c r="S165" s="35"/>
      <c r="T165" s="187" t="s">
        <v>14</v>
      </c>
      <c r="U165" s="35">
        <v>11</v>
      </c>
      <c r="W165" s="35"/>
      <c r="X165" s="21"/>
      <c r="Y165" s="49"/>
    </row>
    <row r="166" spans="14:25" ht="20.100000000000001" customHeight="1" x14ac:dyDescent="0.25">
      <c r="N166" s="1"/>
      <c r="O166" s="1"/>
      <c r="S166" s="35"/>
      <c r="T166" s="187" t="s">
        <v>47</v>
      </c>
      <c r="U166" s="35">
        <v>12</v>
      </c>
      <c r="W166" s="35"/>
      <c r="Y166" s="49"/>
    </row>
    <row r="167" spans="14:25" ht="20.100000000000001" customHeight="1" x14ac:dyDescent="0.25">
      <c r="N167" s="1"/>
      <c r="O167" s="1"/>
      <c r="S167" s="35"/>
      <c r="T167" s="187" t="s">
        <v>1757</v>
      </c>
      <c r="U167" s="35">
        <v>13</v>
      </c>
      <c r="W167" s="35"/>
      <c r="Y167" s="49"/>
    </row>
    <row r="168" spans="14:25" ht="20.100000000000001" customHeight="1" x14ac:dyDescent="0.25">
      <c r="N168" s="1"/>
      <c r="O168" s="1"/>
      <c r="T168" s="187" t="s">
        <v>1758</v>
      </c>
      <c r="U168" s="35">
        <v>14</v>
      </c>
      <c r="W168" s="35"/>
      <c r="Y168" s="49"/>
    </row>
    <row r="169" spans="14:25" ht="20.100000000000001" customHeight="1" x14ac:dyDescent="0.25">
      <c r="N169" s="1"/>
      <c r="O169" s="1"/>
      <c r="S169" s="35"/>
      <c r="T169" s="187" t="s">
        <v>36</v>
      </c>
      <c r="U169" s="35">
        <v>15</v>
      </c>
      <c r="W169" s="35"/>
      <c r="Y169" s="50"/>
    </row>
    <row r="170" spans="14:25" ht="20.100000000000001" customHeight="1" x14ac:dyDescent="0.25">
      <c r="N170" s="1"/>
      <c r="O170" s="1"/>
      <c r="S170" s="35"/>
      <c r="T170" s="187" t="s">
        <v>48</v>
      </c>
      <c r="U170" s="35">
        <v>16</v>
      </c>
      <c r="W170" s="35"/>
      <c r="Y170" s="50"/>
    </row>
    <row r="171" spans="14:25" ht="20.100000000000001" customHeight="1" x14ac:dyDescent="0.25">
      <c r="N171" s="1"/>
      <c r="O171" s="1"/>
      <c r="S171" s="35"/>
      <c r="T171" s="187" t="s">
        <v>1759</v>
      </c>
      <c r="U171" s="35">
        <v>17</v>
      </c>
      <c r="W171" s="35"/>
      <c r="X171" s="21"/>
      <c r="Y171" s="50"/>
    </row>
    <row r="172" spans="14:25" ht="20.100000000000001" customHeight="1" x14ac:dyDescent="0.25">
      <c r="N172" s="1"/>
      <c r="O172" s="1"/>
      <c r="S172" s="35"/>
      <c r="T172" s="187" t="s">
        <v>1760</v>
      </c>
      <c r="U172" s="35">
        <v>18</v>
      </c>
      <c r="W172" s="35"/>
      <c r="Y172" s="50"/>
    </row>
    <row r="173" spans="14:25" ht="20.100000000000001" customHeight="1" x14ac:dyDescent="0.25">
      <c r="N173" s="1"/>
      <c r="O173" s="1"/>
      <c r="S173" s="35"/>
      <c r="T173" s="187" t="s">
        <v>53</v>
      </c>
      <c r="U173" s="35">
        <v>19</v>
      </c>
      <c r="W173" s="35"/>
      <c r="X173" s="21"/>
      <c r="Y173" s="50"/>
    </row>
    <row r="174" spans="14:25" ht="20.100000000000001" customHeight="1" x14ac:dyDescent="0.25">
      <c r="N174" s="1"/>
      <c r="O174" s="1"/>
      <c r="S174" s="35"/>
      <c r="T174" s="187" t="s">
        <v>25</v>
      </c>
      <c r="U174" s="35">
        <v>20</v>
      </c>
      <c r="W174" s="35"/>
      <c r="Y174" s="50"/>
    </row>
    <row r="175" spans="14:25" ht="20.100000000000001" customHeight="1" x14ac:dyDescent="0.25">
      <c r="N175" s="1"/>
      <c r="O175" s="1"/>
      <c r="S175" s="35"/>
      <c r="T175" s="187" t="s">
        <v>1761</v>
      </c>
      <c r="U175" s="35">
        <v>21</v>
      </c>
      <c r="W175" s="35"/>
      <c r="Y175" s="51"/>
    </row>
    <row r="176" spans="14:25" ht="20.100000000000001" customHeight="1" x14ac:dyDescent="0.25">
      <c r="N176" s="1"/>
      <c r="O176" s="1"/>
      <c r="T176" s="187" t="s">
        <v>1762</v>
      </c>
      <c r="U176" s="35">
        <v>22</v>
      </c>
      <c r="W176" s="35"/>
      <c r="Y176" s="51"/>
    </row>
    <row r="177" spans="14:25" ht="20.100000000000001" customHeight="1" x14ac:dyDescent="0.25">
      <c r="N177" s="1"/>
      <c r="O177" s="1"/>
      <c r="S177" s="35"/>
      <c r="T177" s="187" t="s">
        <v>1763</v>
      </c>
      <c r="U177" s="35">
        <v>23</v>
      </c>
      <c r="W177" s="35"/>
      <c r="X177" s="21"/>
      <c r="Y177" s="51"/>
    </row>
    <row r="178" spans="14:25" ht="20.100000000000001" customHeight="1" x14ac:dyDescent="0.25">
      <c r="N178" s="1"/>
      <c r="O178" s="1"/>
      <c r="S178" s="35"/>
      <c r="T178" s="187" t="s">
        <v>1764</v>
      </c>
      <c r="U178" s="35">
        <v>24</v>
      </c>
      <c r="W178" s="35"/>
      <c r="Y178" s="51"/>
    </row>
    <row r="179" spans="14:25" ht="20.100000000000001" customHeight="1" x14ac:dyDescent="0.25">
      <c r="N179" s="1"/>
      <c r="O179" s="1"/>
      <c r="S179" s="35"/>
      <c r="T179" s="187" t="s">
        <v>49</v>
      </c>
      <c r="U179" s="35">
        <v>25</v>
      </c>
      <c r="W179" s="35"/>
      <c r="Y179" s="51"/>
    </row>
    <row r="180" spans="14:25" ht="20.100000000000001" customHeight="1" x14ac:dyDescent="0.25">
      <c r="N180" s="1"/>
      <c r="O180" s="1"/>
      <c r="S180" s="35"/>
      <c r="T180" s="187" t="s">
        <v>28</v>
      </c>
      <c r="U180" s="35">
        <v>26</v>
      </c>
      <c r="W180" s="35"/>
      <c r="Y180" s="51"/>
    </row>
    <row r="181" spans="14:25" ht="20.100000000000001" customHeight="1" x14ac:dyDescent="0.25">
      <c r="N181" s="1"/>
      <c r="O181" s="1"/>
      <c r="S181" s="35"/>
      <c r="T181" s="187" t="s">
        <v>54</v>
      </c>
      <c r="U181" s="35">
        <v>27</v>
      </c>
      <c r="W181" s="35"/>
      <c r="Y181" s="52"/>
    </row>
    <row r="182" spans="14:25" ht="20.100000000000001" customHeight="1" x14ac:dyDescent="0.25">
      <c r="N182" s="1"/>
      <c r="O182" s="1"/>
      <c r="S182" s="35"/>
      <c r="T182" s="187" t="s">
        <v>50</v>
      </c>
      <c r="U182" s="35">
        <v>28</v>
      </c>
      <c r="W182" s="35"/>
      <c r="Y182" s="52"/>
    </row>
    <row r="183" spans="14:25" ht="20.100000000000001" customHeight="1" x14ac:dyDescent="0.25">
      <c r="N183" s="1"/>
      <c r="O183" s="1"/>
      <c r="S183" s="35"/>
      <c r="T183" s="187" t="s">
        <v>51</v>
      </c>
      <c r="U183" s="35">
        <v>29</v>
      </c>
      <c r="W183" s="35"/>
      <c r="Y183" s="52"/>
    </row>
    <row r="184" spans="14:25" ht="20.100000000000001" customHeight="1" x14ac:dyDescent="0.25">
      <c r="N184" s="1"/>
      <c r="O184" s="1"/>
      <c r="T184" s="195" t="s">
        <v>680</v>
      </c>
      <c r="U184" s="35">
        <v>30</v>
      </c>
      <c r="W184" s="35"/>
      <c r="Y184" s="52"/>
    </row>
    <row r="185" spans="14:25" ht="20.100000000000001" customHeight="1" x14ac:dyDescent="0.25">
      <c r="N185" s="1"/>
      <c r="O185" s="1"/>
      <c r="T185" s="195" t="s">
        <v>1765</v>
      </c>
      <c r="U185" s="35">
        <v>31</v>
      </c>
      <c r="W185" s="35"/>
      <c r="Y185" s="52"/>
    </row>
    <row r="186" spans="14:25" ht="20.100000000000001" customHeight="1" x14ac:dyDescent="0.25">
      <c r="N186" s="1"/>
      <c r="O186" s="1"/>
      <c r="T186" s="195" t="s">
        <v>1766</v>
      </c>
      <c r="U186" s="35">
        <v>32</v>
      </c>
      <c r="X186" s="35"/>
      <c r="Y186" s="52"/>
    </row>
    <row r="187" spans="14:25" ht="20.100000000000001" customHeight="1" x14ac:dyDescent="0.25">
      <c r="N187" s="1"/>
      <c r="O187" s="1"/>
      <c r="T187" s="195" t="s">
        <v>1235</v>
      </c>
      <c r="U187" s="35">
        <v>33</v>
      </c>
      <c r="X187" s="35"/>
      <c r="Y187" s="49"/>
    </row>
    <row r="188" spans="14:25" ht="20.100000000000001" customHeight="1" x14ac:dyDescent="0.25">
      <c r="N188" s="1"/>
      <c r="O188" s="1"/>
      <c r="T188" s="195" t="s">
        <v>1236</v>
      </c>
      <c r="U188" s="35">
        <v>34</v>
      </c>
      <c r="X188" s="35"/>
      <c r="Y188" s="49"/>
    </row>
    <row r="189" spans="14:25" ht="20.100000000000001" customHeight="1" x14ac:dyDescent="0.25">
      <c r="N189" s="1"/>
      <c r="O189" s="1"/>
      <c r="T189" s="195" t="s">
        <v>1237</v>
      </c>
      <c r="U189" s="35">
        <v>35</v>
      </c>
      <c r="X189" s="35"/>
      <c r="Y189" s="49"/>
    </row>
    <row r="190" spans="14:25" ht="20.100000000000001" customHeight="1" x14ac:dyDescent="0.25">
      <c r="N190" s="1"/>
      <c r="O190" s="1"/>
      <c r="T190" s="195" t="s">
        <v>1268</v>
      </c>
      <c r="U190" s="35">
        <v>36</v>
      </c>
      <c r="X190" s="35"/>
      <c r="Y190" s="49"/>
    </row>
    <row r="191" spans="14:25" ht="20.100000000000001" customHeight="1" x14ac:dyDescent="0.25">
      <c r="N191" s="1"/>
      <c r="O191" s="1"/>
      <c r="T191" s="195" t="s">
        <v>1767</v>
      </c>
      <c r="U191" s="35">
        <v>37</v>
      </c>
      <c r="X191" s="35"/>
      <c r="Y191" s="49"/>
    </row>
    <row r="192" spans="14:25" ht="20.100000000000001" customHeight="1" x14ac:dyDescent="0.25">
      <c r="N192" s="1"/>
      <c r="O192" s="1"/>
      <c r="T192" s="195" t="s">
        <v>1768</v>
      </c>
      <c r="U192" s="35">
        <v>38</v>
      </c>
      <c r="X192" s="35"/>
      <c r="Y192" s="49"/>
    </row>
    <row r="193" spans="14:25" ht="20.100000000000001" customHeight="1" x14ac:dyDescent="0.25">
      <c r="N193" s="1"/>
      <c r="O193" s="1"/>
      <c r="T193" s="195" t="s">
        <v>1769</v>
      </c>
      <c r="U193" s="35">
        <v>39</v>
      </c>
      <c r="X193" s="35"/>
      <c r="Y193" s="51"/>
    </row>
    <row r="194" spans="14:25" ht="20.100000000000001" customHeight="1" x14ac:dyDescent="0.25">
      <c r="N194" s="1"/>
      <c r="O194" s="1"/>
      <c r="T194" s="195" t="s">
        <v>1241</v>
      </c>
      <c r="U194" s="35">
        <v>40</v>
      </c>
      <c r="X194" s="35"/>
      <c r="Y194" s="51"/>
    </row>
    <row r="195" spans="14:25" ht="20.100000000000001" customHeight="1" x14ac:dyDescent="0.25">
      <c r="N195" s="1"/>
      <c r="O195" s="1"/>
      <c r="T195" s="195" t="s">
        <v>1242</v>
      </c>
      <c r="U195" s="35">
        <v>41</v>
      </c>
      <c r="X195" s="35"/>
      <c r="Y195" s="51"/>
    </row>
    <row r="196" spans="14:25" ht="20.100000000000001" customHeight="1" x14ac:dyDescent="0.25">
      <c r="N196" s="1"/>
      <c r="O196" s="1"/>
      <c r="T196" s="195" t="s">
        <v>1243</v>
      </c>
      <c r="U196" s="35">
        <v>42</v>
      </c>
      <c r="X196" s="35"/>
      <c r="Y196" s="51"/>
    </row>
    <row r="197" spans="14:25" ht="20.100000000000001" customHeight="1" x14ac:dyDescent="0.25">
      <c r="N197" s="1"/>
      <c r="O197" s="1"/>
      <c r="T197" s="195" t="s">
        <v>1244</v>
      </c>
      <c r="U197" s="35">
        <v>43</v>
      </c>
      <c r="X197" s="35"/>
      <c r="Y197" s="39"/>
    </row>
    <row r="198" spans="14:25" ht="20.100000000000001" customHeight="1" x14ac:dyDescent="0.25">
      <c r="N198" s="1"/>
      <c r="O198" s="1"/>
      <c r="T198" s="195" t="s">
        <v>1770</v>
      </c>
      <c r="U198" s="35">
        <v>44</v>
      </c>
      <c r="X198" s="35"/>
      <c r="Y198" s="51"/>
    </row>
    <row r="199" spans="14:25" ht="30" x14ac:dyDescent="0.25">
      <c r="N199" s="1"/>
      <c r="O199" s="1"/>
      <c r="T199" s="195" t="s">
        <v>1771</v>
      </c>
      <c r="U199" s="35">
        <v>45</v>
      </c>
      <c r="Y199" s="47"/>
    </row>
    <row r="200" spans="14:25" ht="30" x14ac:dyDescent="0.25">
      <c r="N200" s="1"/>
      <c r="O200" s="1"/>
      <c r="T200" s="195" t="s">
        <v>1772</v>
      </c>
      <c r="U200" s="35">
        <v>46</v>
      </c>
      <c r="Y200" s="47"/>
    </row>
    <row r="201" spans="14:25" x14ac:dyDescent="0.25">
      <c r="N201" s="1"/>
      <c r="O201" s="1"/>
      <c r="T201" s="195" t="s">
        <v>1248</v>
      </c>
      <c r="U201" s="35">
        <v>47</v>
      </c>
      <c r="Y201" s="47"/>
    </row>
    <row r="202" spans="14:25" ht="30" x14ac:dyDescent="0.25">
      <c r="N202" s="1"/>
      <c r="O202" s="1"/>
      <c r="T202" s="195" t="s">
        <v>1773</v>
      </c>
      <c r="U202" s="35">
        <v>48</v>
      </c>
      <c r="Y202" s="47"/>
    </row>
    <row r="203" spans="14:25" ht="30" x14ac:dyDescent="0.25">
      <c r="N203" s="1"/>
      <c r="O203" s="1"/>
      <c r="T203" s="195" t="s">
        <v>1774</v>
      </c>
      <c r="U203" s="35">
        <v>49</v>
      </c>
      <c r="Y203" s="47"/>
    </row>
    <row r="204" spans="14:25" ht="30" x14ac:dyDescent="0.25">
      <c r="N204" s="1"/>
      <c r="O204" s="1"/>
      <c r="T204" s="195" t="s">
        <v>1775</v>
      </c>
      <c r="U204" s="35">
        <v>50</v>
      </c>
      <c r="Y204" s="47"/>
    </row>
    <row r="205" spans="14:25" x14ac:dyDescent="0.25">
      <c r="N205" s="1"/>
      <c r="O205" s="1"/>
      <c r="T205" s="195" t="s">
        <v>1252</v>
      </c>
      <c r="U205" s="35">
        <v>51</v>
      </c>
      <c r="Y205" s="47"/>
    </row>
    <row r="206" spans="14:25" x14ac:dyDescent="0.25">
      <c r="N206" s="1"/>
      <c r="O206" s="1"/>
      <c r="T206" s="195" t="s">
        <v>1253</v>
      </c>
      <c r="U206" s="35">
        <v>52</v>
      </c>
      <c r="Y206" s="47"/>
    </row>
    <row r="207" spans="14:25" ht="30" x14ac:dyDescent="0.25">
      <c r="N207" s="1"/>
      <c r="O207" s="1"/>
      <c r="T207" s="195" t="s">
        <v>1776</v>
      </c>
      <c r="U207" s="35">
        <v>53</v>
      </c>
      <c r="Y207" s="47"/>
    </row>
    <row r="208" spans="14:25" ht="30" x14ac:dyDescent="0.25">
      <c r="N208" s="1"/>
      <c r="O208" s="1"/>
      <c r="T208" s="195" t="s">
        <v>1777</v>
      </c>
      <c r="U208" s="35">
        <v>54</v>
      </c>
      <c r="Y208" s="47"/>
    </row>
    <row r="209" spans="14:25" x14ac:dyDescent="0.25">
      <c r="N209" s="1"/>
      <c r="O209" s="1"/>
      <c r="T209" s="195" t="s">
        <v>1256</v>
      </c>
      <c r="U209" s="35">
        <v>55</v>
      </c>
      <c r="Y209" s="47"/>
    </row>
    <row r="210" spans="14:25" ht="30" x14ac:dyDescent="0.25">
      <c r="N210" s="1"/>
      <c r="O210" s="1"/>
      <c r="T210" s="195" t="s">
        <v>1778</v>
      </c>
      <c r="U210" s="35">
        <v>56</v>
      </c>
      <c r="Y210" s="47"/>
    </row>
    <row r="211" spans="14:25" x14ac:dyDescent="0.25">
      <c r="N211" s="1"/>
      <c r="O211" s="1"/>
      <c r="T211" s="195" t="s">
        <v>1258</v>
      </c>
      <c r="U211" s="35">
        <v>57</v>
      </c>
      <c r="Y211" s="47"/>
    </row>
    <row r="212" spans="14:25" x14ac:dyDescent="0.25">
      <c r="N212" s="1"/>
      <c r="O212" s="1"/>
      <c r="Y212" s="47"/>
    </row>
  </sheetData>
  <sheetProtection algorithmName="SHA-512" hashValue="XmYasc7uDlf7UL79pWb3RVCYd5r06RbFfh3mLKcHVq/mjrT6PkrYAGpxQBJ9793Mm1hSAOl0V4mx+9nCMtkNtg==" saltValue="djNA2f5FnSD2JQoGwGTP7A==" spinCount="100000" sheet="1" objects="1" scenarios="1"/>
  <mergeCells count="263">
    <mergeCell ref="J17:L17"/>
    <mergeCell ref="N17:O17"/>
    <mergeCell ref="D135:F135"/>
    <mergeCell ref="D141:F141"/>
    <mergeCell ref="D75:F75"/>
    <mergeCell ref="D81:F81"/>
    <mergeCell ref="D87:F87"/>
    <mergeCell ref="D93:F93"/>
    <mergeCell ref="D99:F99"/>
    <mergeCell ref="D105:F105"/>
    <mergeCell ref="D111:F111"/>
    <mergeCell ref="D117:F117"/>
    <mergeCell ref="D123:F123"/>
    <mergeCell ref="D132:F132"/>
    <mergeCell ref="D27:F27"/>
    <mergeCell ref="D33:F33"/>
    <mergeCell ref="D39:F39"/>
    <mergeCell ref="D45:F45"/>
    <mergeCell ref="D51:F51"/>
    <mergeCell ref="D57:F57"/>
    <mergeCell ref="D63:F63"/>
    <mergeCell ref="D69:F69"/>
    <mergeCell ref="K78:L78"/>
    <mergeCell ref="N84:O84"/>
    <mergeCell ref="E147:I147"/>
    <mergeCell ref="D47:F47"/>
    <mergeCell ref="H47:O47"/>
    <mergeCell ref="H42:I42"/>
    <mergeCell ref="D60:F60"/>
    <mergeCell ref="H54:I54"/>
    <mergeCell ref="K54:L54"/>
    <mergeCell ref="N54:O54"/>
    <mergeCell ref="H60:I60"/>
    <mergeCell ref="K60:L60"/>
    <mergeCell ref="N60:O60"/>
    <mergeCell ref="K42:L42"/>
    <mergeCell ref="N42:O42"/>
    <mergeCell ref="D42:F42"/>
    <mergeCell ref="D43:F43"/>
    <mergeCell ref="H43:O43"/>
    <mergeCell ref="K147:O147"/>
    <mergeCell ref="H73:O73"/>
    <mergeCell ref="H87:O87"/>
    <mergeCell ref="D61:F61"/>
    <mergeCell ref="D54:F54"/>
    <mergeCell ref="D55:F55"/>
    <mergeCell ref="H55:O55"/>
    <mergeCell ref="D49:F49"/>
    <mergeCell ref="H49:O49"/>
    <mergeCell ref="H51:O51"/>
    <mergeCell ref="D53:F53"/>
    <mergeCell ref="H52:O52"/>
    <mergeCell ref="H58:O58"/>
    <mergeCell ref="H53:O53"/>
    <mergeCell ref="H63:O63"/>
    <mergeCell ref="D36:F36"/>
    <mergeCell ref="H40:O40"/>
    <mergeCell ref="H45:O45"/>
    <mergeCell ref="H46:O46"/>
    <mergeCell ref="H57:O57"/>
    <mergeCell ref="D59:F59"/>
    <mergeCell ref="H59:O59"/>
    <mergeCell ref="H48:I48"/>
    <mergeCell ref="K48:L48"/>
    <mergeCell ref="N48:O48"/>
    <mergeCell ref="D67:F67"/>
    <mergeCell ref="H67:O67"/>
    <mergeCell ref="H66:I66"/>
    <mergeCell ref="K66:L66"/>
    <mergeCell ref="N66:O66"/>
    <mergeCell ref="H64:O64"/>
    <mergeCell ref="H61:O61"/>
    <mergeCell ref="H69:O69"/>
    <mergeCell ref="D71:F71"/>
    <mergeCell ref="H71:O71"/>
    <mergeCell ref="A153:E153"/>
    <mergeCell ref="D65:F65"/>
    <mergeCell ref="H65:O65"/>
    <mergeCell ref="D66:F66"/>
    <mergeCell ref="D85:F85"/>
    <mergeCell ref="H85:O85"/>
    <mergeCell ref="D79:F79"/>
    <mergeCell ref="H79:O79"/>
    <mergeCell ref="H81:O81"/>
    <mergeCell ref="D77:F77"/>
    <mergeCell ref="H77:O77"/>
    <mergeCell ref="D78:F78"/>
    <mergeCell ref="D97:F97"/>
    <mergeCell ref="H97:O97"/>
    <mergeCell ref="D95:F95"/>
    <mergeCell ref="H95:O95"/>
    <mergeCell ref="H105:O105"/>
    <mergeCell ref="D107:F107"/>
    <mergeCell ref="H107:O107"/>
    <mergeCell ref="D106:F106"/>
    <mergeCell ref="H70:O70"/>
    <mergeCell ref="D90:F90"/>
    <mergeCell ref="H96:I96"/>
    <mergeCell ref="H76:O76"/>
    <mergeCell ref="H94:O94"/>
    <mergeCell ref="D94:F94"/>
    <mergeCell ref="H90:I90"/>
    <mergeCell ref="D83:F83"/>
    <mergeCell ref="H83:O83"/>
    <mergeCell ref="D84:F84"/>
    <mergeCell ref="H72:I72"/>
    <mergeCell ref="K72:L72"/>
    <mergeCell ref="N72:O72"/>
    <mergeCell ref="N78:O78"/>
    <mergeCell ref="H84:I84"/>
    <mergeCell ref="K84:L84"/>
    <mergeCell ref="H78:I78"/>
    <mergeCell ref="K90:L90"/>
    <mergeCell ref="N90:O90"/>
    <mergeCell ref="D91:F91"/>
    <mergeCell ref="H91:O91"/>
    <mergeCell ref="D89:F89"/>
    <mergeCell ref="H89:O89"/>
    <mergeCell ref="H93:O93"/>
    <mergeCell ref="H75:O75"/>
    <mergeCell ref="D73:F73"/>
    <mergeCell ref="D72:F72"/>
    <mergeCell ref="D30:F30"/>
    <mergeCell ref="H30:I30"/>
    <mergeCell ref="D25:O25"/>
    <mergeCell ref="F19:M19"/>
    <mergeCell ref="S23:T23"/>
    <mergeCell ref="H27:O27"/>
    <mergeCell ref="D103:F103"/>
    <mergeCell ref="H103:O103"/>
    <mergeCell ref="H33:O33"/>
    <mergeCell ref="H41:O41"/>
    <mergeCell ref="D35:F35"/>
    <mergeCell ref="H35:O35"/>
    <mergeCell ref="D29:F29"/>
    <mergeCell ref="H39:O39"/>
    <mergeCell ref="K30:L30"/>
    <mergeCell ref="N30:O30"/>
    <mergeCell ref="H36:I36"/>
    <mergeCell ref="K36:L36"/>
    <mergeCell ref="N36:O36"/>
    <mergeCell ref="D37:F37"/>
    <mergeCell ref="H37:O37"/>
    <mergeCell ref="H34:O34"/>
    <mergeCell ref="H82:O82"/>
    <mergeCell ref="H88:O88"/>
    <mergeCell ref="D114:F114"/>
    <mergeCell ref="H114:I114"/>
    <mergeCell ref="D118:F118"/>
    <mergeCell ref="N120:O120"/>
    <mergeCell ref="C4:P4"/>
    <mergeCell ref="C5:P5"/>
    <mergeCell ref="H20:L20"/>
    <mergeCell ref="H31:O31"/>
    <mergeCell ref="H28:O28"/>
    <mergeCell ref="D28:F28"/>
    <mergeCell ref="F21:M21"/>
    <mergeCell ref="E9:I9"/>
    <mergeCell ref="K9:O9"/>
    <mergeCell ref="E11:I11"/>
    <mergeCell ref="K11:O11"/>
    <mergeCell ref="E13:I13"/>
    <mergeCell ref="K13:O13"/>
    <mergeCell ref="E15:I15"/>
    <mergeCell ref="K15:O15"/>
    <mergeCell ref="C21:E21"/>
    <mergeCell ref="D31:F31"/>
    <mergeCell ref="N19:O19"/>
    <mergeCell ref="F7:M7"/>
    <mergeCell ref="H29:O29"/>
    <mergeCell ref="D144:F144"/>
    <mergeCell ref="H144:I144"/>
    <mergeCell ref="K144:L144"/>
    <mergeCell ref="N144:O144"/>
    <mergeCell ref="D145:F145"/>
    <mergeCell ref="H145:O145"/>
    <mergeCell ref="H131:O131"/>
    <mergeCell ref="D131:F131"/>
    <mergeCell ref="D137:F137"/>
    <mergeCell ref="H137:O137"/>
    <mergeCell ref="H136:O136"/>
    <mergeCell ref="H135:O135"/>
    <mergeCell ref="D138:F138"/>
    <mergeCell ref="H138:I138"/>
    <mergeCell ref="K138:L138"/>
    <mergeCell ref="N138:O138"/>
    <mergeCell ref="D139:F139"/>
    <mergeCell ref="D142:F142"/>
    <mergeCell ref="H142:O142"/>
    <mergeCell ref="H139:O139"/>
    <mergeCell ref="H141:O141"/>
    <mergeCell ref="K102:L102"/>
    <mergeCell ref="N102:O102"/>
    <mergeCell ref="H101:O101"/>
    <mergeCell ref="H123:O123"/>
    <mergeCell ref="D124:F124"/>
    <mergeCell ref="D143:F143"/>
    <mergeCell ref="H143:O143"/>
    <mergeCell ref="D121:F121"/>
    <mergeCell ref="H121:O121"/>
    <mergeCell ref="H118:O118"/>
    <mergeCell ref="D119:F119"/>
    <mergeCell ref="K114:L114"/>
    <mergeCell ref="N114:O114"/>
    <mergeCell ref="D112:F112"/>
    <mergeCell ref="H117:O117"/>
    <mergeCell ref="H119:O119"/>
    <mergeCell ref="D120:F120"/>
    <mergeCell ref="H120:I120"/>
    <mergeCell ref="K120:L120"/>
    <mergeCell ref="D109:F109"/>
    <mergeCell ref="H109:O109"/>
    <mergeCell ref="H111:O111"/>
    <mergeCell ref="D113:F113"/>
    <mergeCell ref="H113:O113"/>
    <mergeCell ref="N108:O108"/>
    <mergeCell ref="D96:F96"/>
    <mergeCell ref="D100:F100"/>
    <mergeCell ref="D133:F133"/>
    <mergeCell ref="H133:O133"/>
    <mergeCell ref="H132:I132"/>
    <mergeCell ref="K132:L132"/>
    <mergeCell ref="N132:O132"/>
    <mergeCell ref="H100:O100"/>
    <mergeCell ref="H106:O106"/>
    <mergeCell ref="H112:O112"/>
    <mergeCell ref="H124:O124"/>
    <mergeCell ref="H130:O130"/>
    <mergeCell ref="D130:F130"/>
    <mergeCell ref="D125:F125"/>
    <mergeCell ref="H125:O125"/>
    <mergeCell ref="D126:F126"/>
    <mergeCell ref="H126:I126"/>
    <mergeCell ref="K126:L126"/>
    <mergeCell ref="N126:O126"/>
    <mergeCell ref="D127:F127"/>
    <mergeCell ref="H127:O127"/>
    <mergeCell ref="H129:O129"/>
    <mergeCell ref="D129:F129"/>
    <mergeCell ref="H99:O99"/>
    <mergeCell ref="D136:F136"/>
    <mergeCell ref="D34:F34"/>
    <mergeCell ref="D40:F40"/>
    <mergeCell ref="D46:F46"/>
    <mergeCell ref="D52:F52"/>
    <mergeCell ref="D58:F58"/>
    <mergeCell ref="D64:F64"/>
    <mergeCell ref="D70:F70"/>
    <mergeCell ref="D76:F76"/>
    <mergeCell ref="D82:F82"/>
    <mergeCell ref="D41:F41"/>
    <mergeCell ref="D48:F48"/>
    <mergeCell ref="D115:F115"/>
    <mergeCell ref="D88:F88"/>
    <mergeCell ref="D101:F101"/>
    <mergeCell ref="D102:F102"/>
    <mergeCell ref="H102:I102"/>
    <mergeCell ref="K96:L96"/>
    <mergeCell ref="N96:O96"/>
    <mergeCell ref="H115:O115"/>
    <mergeCell ref="D108:F108"/>
    <mergeCell ref="H108:I108"/>
    <mergeCell ref="K108:L108"/>
  </mergeCells>
  <dataValidations count="3">
    <dataValidation type="list" allowBlank="1" showInputMessage="1" showErrorMessage="1" sqref="H153:N153" xr:uid="{00000000-0002-0000-0500-000000000000}">
      <formula1>name</formula1>
    </dataValidation>
    <dataValidation type="list" allowBlank="1" showInputMessage="1" showErrorMessage="1" sqref="H22:N22" xr:uid="{00000000-0002-0000-0500-000001000000}">
      <formula1>$Y$25:$Y$180</formula1>
    </dataValidation>
    <dataValidation type="list" allowBlank="1" showInputMessage="1" showErrorMessage="1" sqref="F21:M21" xr:uid="{00000000-0002-0000-0500-000002000000}">
      <formula1>$T$155:$T$211</formula1>
    </dataValidation>
  </dataValidations>
  <hyperlinks>
    <hyperlink ref="T19" r:id="rId1" display="mailto:abc@example.com" xr:uid="{00000000-0004-0000-0500-000000000000}"/>
    <hyperlink ref="T21" r:id="rId2" xr:uid="{00000000-0004-0000-0500-000001000000}"/>
    <hyperlink ref="S11" r:id="rId3" xr:uid="{00000000-0004-0000-0500-000002000000}"/>
    <hyperlink ref="T11" r:id="rId4" xr:uid="{00000000-0004-0000-0500-000003000000}"/>
    <hyperlink ref="U27" location="'AIFTP Committee Data 2022 '!C2" display="'Go to Data 2022 " xr:uid="{00000000-0004-0000-0500-000004000000}"/>
    <hyperlink ref="K147:O147" location="Thanks!C19" display="Thanks" xr:uid="{00000000-0004-0000-0500-000005000000}"/>
    <hyperlink ref="N17:O17" location="'AIFTP Directory 2022'!E13" display="Home" xr:uid="{00000000-0004-0000-0500-000006000000}"/>
  </hyperlinks>
  <pageMargins left="0.59055118110236227" right="1.7716535433070868" top="0.78740157480314965" bottom="0.19685039370078741" header="0" footer="0"/>
  <pageSetup scale="30" orientation="portrait" r:id="rId5"/>
  <headerFooter>
    <oddFooter>&amp;CPage &amp;P</oddFooter>
  </headerFooter>
  <drawing r:id="rId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
  <dimension ref="A1:AF97"/>
  <sheetViews>
    <sheetView showGridLines="0" showRowColHeaders="0" view="pageBreakPreview" zoomScaleNormal="100" zoomScaleSheetLayoutView="100" workbookViewId="0">
      <pane ySplit="23" topLeftCell="A24" activePane="bottomLeft" state="frozen"/>
      <selection pane="bottomLeft" activeCell="AK41" sqref="AK41"/>
    </sheetView>
  </sheetViews>
  <sheetFormatPr defaultColWidth="9.140625" defaultRowHeight="15" x14ac:dyDescent="0.25"/>
  <cols>
    <col min="1" max="4" width="0.85546875" style="1" customWidth="1"/>
    <col min="5" max="5" width="4.42578125" style="1" customWidth="1"/>
    <col min="6" max="6" width="4.28515625" style="1" customWidth="1"/>
    <col min="7" max="7" width="0.85546875" style="1" customWidth="1"/>
    <col min="8" max="9" width="4.28515625" style="1" customWidth="1"/>
    <col min="10" max="10" width="3.7109375" style="1" customWidth="1"/>
    <col min="11" max="12" width="4.28515625" style="1" customWidth="1"/>
    <col min="13" max="13" width="3.7109375" style="1" customWidth="1"/>
    <col min="14" max="15" width="4.28515625" style="56" customWidth="1"/>
    <col min="16" max="18" width="0.85546875" style="1" customWidth="1"/>
    <col min="19" max="19" width="20.7109375" style="1" hidden="1" customWidth="1"/>
    <col min="20" max="20" width="30.7109375" style="1" hidden="1" customWidth="1"/>
    <col min="21" max="21" width="18.28515625" style="1" hidden="1" customWidth="1"/>
    <col min="22" max="22" width="9.140625" style="1" hidden="1" customWidth="1"/>
    <col min="23" max="23" width="46.85546875" style="1" hidden="1" customWidth="1"/>
    <col min="24" max="24" width="9.140625" style="1" hidden="1" customWidth="1"/>
    <col min="25" max="25" width="11.28515625" style="1" customWidth="1"/>
    <col min="26" max="26" width="9.140625" style="1" customWidth="1"/>
    <col min="27" max="32" width="9.140625" style="1" hidden="1" customWidth="1"/>
    <col min="33" max="33" width="9.140625" style="1" customWidth="1"/>
    <col min="34" max="16384" width="9.140625" style="1"/>
  </cols>
  <sheetData>
    <row r="1" spans="2:28" ht="7.5" customHeight="1" x14ac:dyDescent="0.25"/>
    <row r="2" spans="2:28" s="2" customFormat="1" ht="5.0999999999999996" customHeight="1" x14ac:dyDescent="0.25">
      <c r="B2" s="5"/>
      <c r="C2" s="6"/>
      <c r="D2" s="6"/>
      <c r="E2" s="6"/>
      <c r="F2" s="6"/>
      <c r="G2" s="6"/>
      <c r="H2" s="6"/>
      <c r="I2" s="6"/>
      <c r="J2" s="6"/>
      <c r="K2" s="6"/>
      <c r="L2" s="6"/>
      <c r="M2" s="6"/>
      <c r="N2" s="57"/>
      <c r="O2" s="57"/>
      <c r="P2" s="6"/>
      <c r="Q2" s="7"/>
    </row>
    <row r="3" spans="2:28" s="2" customFormat="1" ht="5.0999999999999996" customHeight="1" x14ac:dyDescent="0.25">
      <c r="B3" s="8"/>
      <c r="C3" s="3"/>
      <c r="D3" s="3"/>
      <c r="E3" s="3"/>
      <c r="F3" s="3"/>
      <c r="G3" s="3"/>
      <c r="H3" s="3"/>
      <c r="I3" s="3"/>
      <c r="J3" s="3"/>
      <c r="K3" s="3"/>
      <c r="L3" s="3"/>
      <c r="M3" s="3"/>
      <c r="N3" s="64"/>
      <c r="O3" s="64"/>
      <c r="P3" s="3"/>
      <c r="Q3" s="9"/>
      <c r="S3" s="73"/>
      <c r="T3" s="75"/>
    </row>
    <row r="4" spans="2:28" s="2" customFormat="1" ht="20.100000000000001" customHeight="1" x14ac:dyDescent="0.25">
      <c r="B4" s="8"/>
      <c r="C4" s="305" t="s">
        <v>19</v>
      </c>
      <c r="D4" s="305"/>
      <c r="E4" s="305"/>
      <c r="F4" s="305"/>
      <c r="G4" s="305"/>
      <c r="H4" s="305"/>
      <c r="I4" s="305"/>
      <c r="J4" s="305"/>
      <c r="K4" s="305"/>
      <c r="L4" s="305"/>
      <c r="M4" s="305"/>
      <c r="N4" s="305"/>
      <c r="O4" s="305"/>
      <c r="P4" s="305"/>
      <c r="Q4" s="9"/>
      <c r="S4" s="72" t="s">
        <v>154</v>
      </c>
      <c r="T4" s="70">
        <f ca="1">TODAY()</f>
        <v>44726</v>
      </c>
      <c r="W4" s="1"/>
      <c r="X4" s="1"/>
    </row>
    <row r="5" spans="2:28" s="2" customFormat="1" ht="15" customHeight="1" x14ac:dyDescent="0.25">
      <c r="B5" s="8"/>
      <c r="C5" s="320" t="s">
        <v>142</v>
      </c>
      <c r="D5" s="320"/>
      <c r="E5" s="320"/>
      <c r="F5" s="320"/>
      <c r="G5" s="320"/>
      <c r="H5" s="320"/>
      <c r="I5" s="320"/>
      <c r="J5" s="320"/>
      <c r="K5" s="320"/>
      <c r="L5" s="320"/>
      <c r="M5" s="320"/>
      <c r="N5" s="320"/>
      <c r="O5" s="320"/>
      <c r="P5" s="320"/>
      <c r="Q5" s="9"/>
      <c r="S5" s="30"/>
      <c r="T5" s="30"/>
    </row>
    <row r="6" spans="2:28" s="2" customFormat="1" ht="5.0999999999999996" customHeight="1" x14ac:dyDescent="0.25">
      <c r="B6" s="8"/>
      <c r="C6" s="86"/>
      <c r="D6" s="86"/>
      <c r="E6" s="86"/>
      <c r="F6" s="86"/>
      <c r="G6" s="86"/>
      <c r="H6" s="86"/>
      <c r="I6" s="86"/>
      <c r="J6" s="31"/>
      <c r="K6" s="87"/>
      <c r="L6" s="87"/>
      <c r="M6" s="87"/>
      <c r="N6" s="87"/>
      <c r="O6" s="87"/>
      <c r="P6" s="87"/>
      <c r="Q6" s="9"/>
    </row>
    <row r="7" spans="2:28" s="2" customFormat="1" ht="20.100000000000001" customHeight="1" x14ac:dyDescent="0.25">
      <c r="B7" s="8"/>
      <c r="C7" s="88"/>
      <c r="D7" s="88"/>
      <c r="E7" s="88"/>
      <c r="F7" s="371" t="s">
        <v>155</v>
      </c>
      <c r="G7" s="371"/>
      <c r="H7" s="371"/>
      <c r="I7" s="371"/>
      <c r="J7" s="371"/>
      <c r="K7" s="371"/>
      <c r="L7" s="371"/>
      <c r="M7" s="371"/>
      <c r="N7" s="371"/>
      <c r="O7" s="88"/>
      <c r="P7" s="88"/>
      <c r="Q7" s="9"/>
    </row>
    <row r="8" spans="2:28" s="2" customFormat="1" ht="9.9499999999999993" customHeight="1" x14ac:dyDescent="0.25">
      <c r="B8" s="8"/>
      <c r="D8" s="32"/>
      <c r="O8" s="89"/>
      <c r="P8" s="32"/>
      <c r="Q8" s="9"/>
      <c r="S8" s="71">
        <v>9810216801</v>
      </c>
      <c r="T8" s="71">
        <v>9450361368</v>
      </c>
      <c r="AB8" s="33"/>
    </row>
    <row r="9" spans="2:28" s="21" customFormat="1" ht="20.100000000000001" hidden="1" customHeight="1" x14ac:dyDescent="0.25">
      <c r="B9" s="97"/>
      <c r="C9" s="98"/>
      <c r="D9" s="95"/>
      <c r="E9" s="306" t="s">
        <v>167</v>
      </c>
      <c r="F9" s="306"/>
      <c r="G9" s="306"/>
      <c r="H9" s="306"/>
      <c r="I9" s="306"/>
      <c r="J9" s="96"/>
      <c r="K9" s="321"/>
      <c r="L9" s="321"/>
      <c r="M9" s="321"/>
      <c r="N9" s="321"/>
      <c r="O9" s="321"/>
      <c r="P9" s="98"/>
      <c r="Q9" s="20"/>
      <c r="W9" s="42"/>
      <c r="Y9" s="1"/>
    </row>
    <row r="10" spans="2:28" ht="5.0999999999999996" hidden="1" customHeight="1" x14ac:dyDescent="0.25">
      <c r="B10" s="8"/>
      <c r="C10" s="3"/>
      <c r="D10" s="32"/>
      <c r="E10" s="98"/>
      <c r="F10" s="98"/>
      <c r="G10" s="93"/>
      <c r="H10" s="38"/>
      <c r="I10" s="38"/>
      <c r="J10" s="129"/>
      <c r="K10" s="129"/>
      <c r="L10" s="129"/>
      <c r="M10" s="129"/>
      <c r="N10" s="129"/>
      <c r="O10" s="129"/>
      <c r="P10" s="3"/>
      <c r="Q10" s="13"/>
      <c r="W10" s="42"/>
      <c r="Y10" s="4"/>
    </row>
    <row r="11" spans="2:28" ht="20.100000000000001" hidden="1" customHeight="1" x14ac:dyDescent="0.25">
      <c r="B11" s="8"/>
      <c r="C11" s="3"/>
      <c r="D11" s="98"/>
      <c r="E11" s="306" t="s">
        <v>167</v>
      </c>
      <c r="F11" s="306"/>
      <c r="G11" s="306"/>
      <c r="H11" s="306"/>
      <c r="I11" s="306"/>
      <c r="J11" s="92"/>
      <c r="K11" s="325"/>
      <c r="L11" s="325"/>
      <c r="M11" s="325"/>
      <c r="N11" s="325"/>
      <c r="O11" s="325"/>
      <c r="P11" s="3"/>
      <c r="Q11" s="13"/>
      <c r="W11" s="42"/>
      <c r="Y11" s="47"/>
    </row>
    <row r="12" spans="2:28" ht="5.0999999999999996" hidden="1" customHeight="1" x14ac:dyDescent="0.25">
      <c r="B12" s="8"/>
      <c r="C12" s="3"/>
      <c r="D12" s="91"/>
      <c r="E12" s="32"/>
      <c r="F12" s="32"/>
      <c r="G12" s="93"/>
      <c r="H12" s="85"/>
      <c r="I12" s="85"/>
      <c r="J12" s="85"/>
      <c r="K12" s="85"/>
      <c r="L12" s="85"/>
      <c r="M12" s="85"/>
      <c r="N12" s="85"/>
      <c r="O12" s="85"/>
      <c r="P12" s="3"/>
      <c r="Q12" s="13"/>
      <c r="S12" s="1">
        <v>3</v>
      </c>
      <c r="W12" s="42"/>
      <c r="Y12" s="47"/>
    </row>
    <row r="13" spans="2:28" ht="20.100000000000001" hidden="1" customHeight="1" x14ac:dyDescent="0.25">
      <c r="B13" s="8"/>
      <c r="C13" s="3"/>
      <c r="D13" s="32"/>
      <c r="E13" s="306" t="s">
        <v>167</v>
      </c>
      <c r="F13" s="306"/>
      <c r="G13" s="306"/>
      <c r="H13" s="306"/>
      <c r="I13" s="306"/>
      <c r="J13" s="94"/>
      <c r="K13" s="330"/>
      <c r="L13" s="330"/>
      <c r="M13" s="330"/>
      <c r="N13" s="330"/>
      <c r="O13" s="330"/>
      <c r="P13" s="3"/>
      <c r="Q13" s="13"/>
      <c r="W13" s="42"/>
      <c r="Y13" s="47"/>
    </row>
    <row r="14" spans="2:28" ht="5.0999999999999996" hidden="1" customHeight="1" x14ac:dyDescent="0.25">
      <c r="B14" s="8"/>
      <c r="C14" s="3"/>
      <c r="D14" s="32"/>
      <c r="E14" s="95"/>
      <c r="F14" s="95"/>
      <c r="G14" s="93"/>
      <c r="H14" s="89"/>
      <c r="I14" s="89"/>
      <c r="J14" s="2"/>
      <c r="K14" s="2"/>
      <c r="L14" s="90"/>
      <c r="M14" s="2"/>
      <c r="N14" s="80"/>
      <c r="O14" s="80"/>
      <c r="P14" s="3"/>
      <c r="Q14" s="13"/>
      <c r="W14" s="42"/>
      <c r="Y14" s="47"/>
    </row>
    <row r="15" spans="2:28" ht="20.100000000000001" hidden="1" customHeight="1" x14ac:dyDescent="0.25">
      <c r="B15" s="8"/>
      <c r="C15" s="3"/>
      <c r="D15" s="95"/>
      <c r="E15" s="306" t="s">
        <v>167</v>
      </c>
      <c r="F15" s="306"/>
      <c r="G15" s="306"/>
      <c r="H15" s="306"/>
      <c r="I15" s="306"/>
      <c r="J15" s="96"/>
      <c r="K15" s="322"/>
      <c r="L15" s="322"/>
      <c r="M15" s="322"/>
      <c r="N15" s="322"/>
      <c r="O15" s="322"/>
      <c r="P15" s="3"/>
      <c r="Q15" s="13"/>
      <c r="W15" s="42"/>
      <c r="Y15" s="47"/>
    </row>
    <row r="16" spans="2:28" ht="5.0999999999999996" customHeight="1" x14ac:dyDescent="0.25">
      <c r="B16" s="8"/>
      <c r="C16" s="3"/>
      <c r="D16" s="32"/>
      <c r="E16" s="98"/>
      <c r="F16" s="98"/>
      <c r="G16" s="93"/>
      <c r="H16" s="38"/>
      <c r="I16" s="38"/>
      <c r="J16" s="38"/>
      <c r="K16" s="90"/>
      <c r="L16" s="38"/>
      <c r="M16" s="38"/>
      <c r="N16" s="38"/>
      <c r="O16" s="38"/>
      <c r="P16" s="3"/>
      <c r="Q16" s="13"/>
      <c r="W16" s="42"/>
      <c r="Y16" s="47"/>
    </row>
    <row r="17" spans="2:32" ht="20.100000000000001" customHeight="1" x14ac:dyDescent="0.25">
      <c r="B17" s="8"/>
      <c r="C17" s="3"/>
      <c r="D17" s="98"/>
      <c r="F17" s="32"/>
      <c r="G17" s="32"/>
      <c r="H17" s="32"/>
      <c r="I17" s="32"/>
      <c r="J17" s="306" t="s">
        <v>167</v>
      </c>
      <c r="K17" s="306"/>
      <c r="L17" s="306"/>
      <c r="M17" s="151"/>
      <c r="N17" s="331" t="s">
        <v>169</v>
      </c>
      <c r="O17" s="331"/>
      <c r="P17" s="3"/>
      <c r="Q17" s="13"/>
      <c r="W17" s="42"/>
      <c r="Y17" s="48"/>
    </row>
    <row r="18" spans="2:32" ht="15" customHeight="1" x14ac:dyDescent="0.25">
      <c r="B18" s="8"/>
      <c r="C18" s="3"/>
      <c r="D18" s="98"/>
      <c r="E18" s="101"/>
      <c r="F18" s="101"/>
      <c r="G18" s="101"/>
      <c r="H18" s="101"/>
      <c r="I18" s="101"/>
      <c r="J18" s="94"/>
      <c r="K18" s="115"/>
      <c r="L18" s="116"/>
      <c r="M18" s="116"/>
      <c r="N18" s="116"/>
      <c r="O18" s="116"/>
      <c r="P18" s="3"/>
      <c r="Q18" s="13"/>
      <c r="W18" s="42"/>
      <c r="Y18" s="48"/>
    </row>
    <row r="19" spans="2:32" ht="20.100000000000001" customHeight="1" x14ac:dyDescent="0.25">
      <c r="B19" s="8"/>
      <c r="C19" s="366" t="s">
        <v>166</v>
      </c>
      <c r="D19" s="366"/>
      <c r="E19" s="366"/>
      <c r="F19" s="366"/>
      <c r="G19" s="366"/>
      <c r="H19" s="366"/>
      <c r="I19" s="366"/>
      <c r="J19" s="366"/>
      <c r="K19" s="366"/>
      <c r="L19" s="366"/>
      <c r="M19" s="366"/>
      <c r="N19" s="366"/>
      <c r="O19" s="366"/>
      <c r="P19" s="3"/>
      <c r="Q19" s="13"/>
      <c r="W19" s="42"/>
      <c r="Y19" s="48"/>
    </row>
    <row r="20" spans="2:32" ht="20.100000000000001" customHeight="1" x14ac:dyDescent="0.25">
      <c r="B20" s="8"/>
      <c r="C20" s="366"/>
      <c r="D20" s="366"/>
      <c r="E20" s="366"/>
      <c r="F20" s="366"/>
      <c r="G20" s="366"/>
      <c r="H20" s="366"/>
      <c r="I20" s="366"/>
      <c r="J20" s="366"/>
      <c r="K20" s="366"/>
      <c r="L20" s="366"/>
      <c r="M20" s="366"/>
      <c r="N20" s="366"/>
      <c r="O20" s="366"/>
      <c r="P20" s="3"/>
      <c r="Q20" s="13"/>
      <c r="W20" s="42"/>
      <c r="Y20" s="133"/>
    </row>
    <row r="21" spans="2:32" ht="20.100000000000001" customHeight="1" x14ac:dyDescent="0.25">
      <c r="B21" s="8"/>
      <c r="C21" s="366"/>
      <c r="D21" s="366"/>
      <c r="E21" s="366"/>
      <c r="F21" s="366"/>
      <c r="G21" s="366"/>
      <c r="H21" s="366"/>
      <c r="I21" s="366"/>
      <c r="J21" s="366"/>
      <c r="K21" s="366"/>
      <c r="L21" s="366"/>
      <c r="M21" s="366"/>
      <c r="N21" s="366"/>
      <c r="O21" s="366"/>
      <c r="P21" s="3"/>
      <c r="Q21" s="13"/>
      <c r="W21" s="42"/>
      <c r="Y21" s="133"/>
    </row>
    <row r="22" spans="2:32" ht="20.100000000000001" customHeight="1" x14ac:dyDescent="0.25">
      <c r="B22" s="8"/>
      <c r="C22" s="366"/>
      <c r="D22" s="366"/>
      <c r="E22" s="366"/>
      <c r="F22" s="366"/>
      <c r="G22" s="366"/>
      <c r="H22" s="366"/>
      <c r="I22" s="366"/>
      <c r="J22" s="366"/>
      <c r="K22" s="366"/>
      <c r="L22" s="366"/>
      <c r="M22" s="366"/>
      <c r="N22" s="366"/>
      <c r="O22" s="366"/>
      <c r="P22" s="3"/>
      <c r="Q22" s="13"/>
      <c r="W22" s="42"/>
      <c r="Y22" s="133"/>
    </row>
    <row r="23" spans="2:32" ht="15" customHeight="1" x14ac:dyDescent="0.25">
      <c r="B23" s="8"/>
      <c r="C23" s="366"/>
      <c r="D23" s="366"/>
      <c r="E23" s="366"/>
      <c r="F23" s="366"/>
      <c r="G23" s="366"/>
      <c r="H23" s="366"/>
      <c r="I23" s="366"/>
      <c r="J23" s="366"/>
      <c r="K23" s="366"/>
      <c r="L23" s="366"/>
      <c r="M23" s="366"/>
      <c r="N23" s="366"/>
      <c r="O23" s="366"/>
      <c r="P23" s="3"/>
      <c r="Q23" s="13"/>
      <c r="W23" s="42"/>
      <c r="Y23" s="48"/>
    </row>
    <row r="24" spans="2:32" ht="15" customHeight="1" x14ac:dyDescent="0.25">
      <c r="B24" s="8"/>
      <c r="C24" s="161"/>
      <c r="D24" s="161"/>
      <c r="E24" s="161"/>
      <c r="F24" s="161"/>
      <c r="G24" s="161"/>
      <c r="H24" s="161"/>
      <c r="I24" s="161"/>
      <c r="J24" s="161"/>
      <c r="K24" s="161"/>
      <c r="L24" s="161"/>
      <c r="M24" s="161"/>
      <c r="N24" s="161"/>
      <c r="O24" s="161"/>
      <c r="P24" s="161"/>
      <c r="Q24" s="13"/>
      <c r="W24" s="42"/>
      <c r="Y24" s="48"/>
    </row>
    <row r="25" spans="2:32" ht="15" customHeight="1" x14ac:dyDescent="0.25">
      <c r="B25" s="8"/>
      <c r="C25" s="370" t="s">
        <v>1288</v>
      </c>
      <c r="D25" s="370"/>
      <c r="E25" s="370"/>
      <c r="F25" s="370"/>
      <c r="G25" s="370"/>
      <c r="H25" s="370"/>
      <c r="I25" s="370"/>
      <c r="J25" s="161"/>
      <c r="K25" s="367" t="s">
        <v>1287</v>
      </c>
      <c r="L25" s="367"/>
      <c r="M25" s="367"/>
      <c r="N25" s="367"/>
      <c r="O25" s="367"/>
      <c r="P25" s="367"/>
      <c r="Q25" s="13"/>
      <c r="W25" s="42"/>
      <c r="Y25" s="158"/>
    </row>
    <row r="26" spans="2:32" ht="15" customHeight="1" x14ac:dyDescent="0.25">
      <c r="B26" s="8"/>
      <c r="C26" s="370" t="s">
        <v>55</v>
      </c>
      <c r="D26" s="370"/>
      <c r="E26" s="370"/>
      <c r="F26" s="370"/>
      <c r="G26" s="370"/>
      <c r="H26" s="370"/>
      <c r="I26" s="370"/>
      <c r="J26" s="161"/>
      <c r="K26" s="372" t="s">
        <v>55</v>
      </c>
      <c r="L26" s="372"/>
      <c r="M26" s="372"/>
      <c r="N26" s="372"/>
      <c r="O26" s="372"/>
      <c r="P26" s="372"/>
      <c r="Q26" s="13"/>
      <c r="W26" s="42"/>
      <c r="Y26" s="158"/>
    </row>
    <row r="27" spans="2:32" ht="15" customHeight="1" x14ac:dyDescent="0.25">
      <c r="B27" s="8"/>
      <c r="C27" s="369" t="s">
        <v>36</v>
      </c>
      <c r="D27" s="369"/>
      <c r="E27" s="369"/>
      <c r="F27" s="369"/>
      <c r="G27" s="369"/>
      <c r="H27" s="369"/>
      <c r="I27" s="369"/>
      <c r="J27" s="161"/>
      <c r="K27" s="368" t="s">
        <v>51</v>
      </c>
      <c r="L27" s="368"/>
      <c r="M27" s="368"/>
      <c r="N27" s="368"/>
      <c r="O27" s="368"/>
      <c r="P27" s="161"/>
      <c r="Q27" s="13"/>
      <c r="W27" s="42"/>
      <c r="Y27" s="158"/>
    </row>
    <row r="28" spans="2:32" ht="15" customHeight="1" x14ac:dyDescent="0.25">
      <c r="B28" s="8"/>
      <c r="C28" s="369"/>
      <c r="D28" s="369"/>
      <c r="E28" s="369"/>
      <c r="F28" s="369"/>
      <c r="G28" s="369"/>
      <c r="H28" s="369"/>
      <c r="I28" s="369"/>
      <c r="J28" s="161"/>
      <c r="K28" s="368"/>
      <c r="L28" s="368"/>
      <c r="M28" s="368"/>
      <c r="N28" s="368"/>
      <c r="O28" s="368"/>
      <c r="P28" s="161"/>
      <c r="Q28" s="13"/>
      <c r="W28" s="42"/>
      <c r="Y28" s="158"/>
    </row>
    <row r="29" spans="2:32" ht="24.95" customHeight="1" x14ac:dyDescent="0.25">
      <c r="B29" s="8"/>
      <c r="C29" s="327" t="str">
        <f>HYPERLINK("tel:"&amp;C36,"Call")</f>
        <v>Call</v>
      </c>
      <c r="D29" s="327"/>
      <c r="E29" s="327"/>
      <c r="F29" s="327"/>
      <c r="G29" s="161"/>
      <c r="H29" s="161"/>
      <c r="I29" s="161"/>
      <c r="J29" s="161"/>
      <c r="K29" s="161"/>
      <c r="L29" s="161"/>
      <c r="M29" s="327" t="str">
        <f>HYPERLINK("tel:"&amp;L35,"Call")</f>
        <v>Call</v>
      </c>
      <c r="N29" s="327"/>
      <c r="O29" s="327"/>
      <c r="P29" s="327"/>
      <c r="Q29" s="13"/>
      <c r="W29" s="42"/>
      <c r="Y29" s="158"/>
    </row>
    <row r="30" spans="2:32" ht="15" customHeight="1" x14ac:dyDescent="0.25">
      <c r="B30" s="8"/>
      <c r="C30" s="160"/>
      <c r="D30" s="160"/>
      <c r="E30" s="160"/>
      <c r="F30" s="160"/>
      <c r="G30" s="160"/>
      <c r="H30" s="160"/>
      <c r="I30" s="160"/>
      <c r="J30" s="160"/>
      <c r="K30" s="160"/>
      <c r="L30" s="160"/>
      <c r="M30" s="160"/>
      <c r="N30" s="160"/>
      <c r="O30" s="160"/>
      <c r="P30" s="160"/>
      <c r="Q30" s="13"/>
      <c r="W30" s="42"/>
      <c r="Y30" s="48"/>
    </row>
    <row r="31" spans="2:32" ht="24.95" customHeight="1" x14ac:dyDescent="0.25">
      <c r="B31" s="8"/>
      <c r="C31" s="328" t="str">
        <f>HYPERLINK("mailto:"&amp;F35&amp;"?subject="&amp;AB34,"e-mail")</f>
        <v>e-mail</v>
      </c>
      <c r="D31" s="328"/>
      <c r="E31" s="328"/>
      <c r="F31" s="328"/>
      <c r="G31" s="160"/>
      <c r="H31" s="160"/>
      <c r="I31" s="160"/>
      <c r="J31" s="160"/>
      <c r="K31" s="160"/>
      <c r="L31" s="160"/>
      <c r="M31" s="328" t="str">
        <f>HYPERLINK("mailto:"&amp;N35&amp;"?subject="&amp;AL34,"e-mail")</f>
        <v>e-mail</v>
      </c>
      <c r="N31" s="328"/>
      <c r="O31" s="328"/>
      <c r="P31" s="328"/>
      <c r="Q31" s="13"/>
      <c r="W31" s="42"/>
      <c r="Y31" s="48"/>
      <c r="AA31" s="118" t="s">
        <v>141</v>
      </c>
      <c r="AB31" s="2"/>
    </row>
    <row r="32" spans="2:32" ht="15" customHeight="1" x14ac:dyDescent="0.25">
      <c r="B32" s="8"/>
      <c r="C32" s="163"/>
      <c r="D32" s="164"/>
      <c r="E32" s="164"/>
      <c r="F32" s="164"/>
      <c r="G32" s="161"/>
      <c r="H32" s="161"/>
      <c r="I32" s="161"/>
      <c r="J32" s="161"/>
      <c r="K32" s="161"/>
      <c r="L32" s="161"/>
      <c r="M32" s="163"/>
      <c r="N32" s="164"/>
      <c r="O32" s="164"/>
      <c r="P32" s="164"/>
      <c r="Q32" s="13"/>
      <c r="W32" s="42"/>
      <c r="Y32" s="48"/>
      <c r="AE32" s="54" t="s">
        <v>127</v>
      </c>
      <c r="AF32" s="123" t="s">
        <v>128</v>
      </c>
    </row>
    <row r="33" spans="1:32" ht="24.95" customHeight="1" x14ac:dyDescent="0.25">
      <c r="B33" s="8"/>
      <c r="C33" s="373" t="str">
        <f>HYPERLINK("https://wa.me/"&amp;91&amp;C36&amp;"?text="&amp;AB33,"whatsapp")</f>
        <v>whatsapp</v>
      </c>
      <c r="D33" s="373"/>
      <c r="E33" s="373"/>
      <c r="F33" s="373"/>
      <c r="G33" s="95"/>
      <c r="H33" s="95"/>
      <c r="I33" s="2"/>
      <c r="J33" s="162"/>
      <c r="K33" s="162"/>
      <c r="L33" s="95"/>
      <c r="M33" s="373" t="str">
        <f>HYPERLINK("https://wa.me/"&amp;91&amp;L35&amp;"?text="&amp;AL33,"whatsapp")</f>
        <v>whatsapp</v>
      </c>
      <c r="N33" s="373"/>
      <c r="O33" s="373"/>
      <c r="P33" s="373"/>
      <c r="Q33" s="13"/>
      <c r="W33" s="42"/>
      <c r="Y33" s="48"/>
      <c r="AA33" s="119" t="s">
        <v>140</v>
      </c>
      <c r="AB33" s="74" t="s">
        <v>175</v>
      </c>
      <c r="AC33" s="2"/>
      <c r="AE33" s="54" t="s">
        <v>129</v>
      </c>
      <c r="AF33" s="123" t="s">
        <v>130</v>
      </c>
    </row>
    <row r="34" spans="1:32" ht="15" hidden="1" customHeight="1" x14ac:dyDescent="0.25">
      <c r="B34" s="8"/>
      <c r="N34" s="1"/>
      <c r="O34" s="1"/>
      <c r="Q34" s="13"/>
      <c r="W34" s="42"/>
      <c r="Y34" s="48"/>
      <c r="AA34" s="119" t="s">
        <v>138</v>
      </c>
      <c r="AB34" s="21" t="s">
        <v>175</v>
      </c>
      <c r="AE34" s="54" t="s">
        <v>131</v>
      </c>
      <c r="AF34" s="123" t="s">
        <v>132</v>
      </c>
    </row>
    <row r="35" spans="1:32" ht="15" hidden="1" customHeight="1" x14ac:dyDescent="0.25">
      <c r="B35" s="8"/>
      <c r="C35" s="165">
        <v>9820073165</v>
      </c>
      <c r="D35" s="165"/>
      <c r="E35" s="165"/>
      <c r="F35" s="166" t="s">
        <v>1289</v>
      </c>
      <c r="G35" s="165"/>
      <c r="H35" s="165"/>
      <c r="I35" s="167"/>
      <c r="J35" s="165"/>
      <c r="K35" s="165"/>
      <c r="L35" s="165">
        <f>C35</f>
        <v>9820073165</v>
      </c>
      <c r="M35" s="167"/>
      <c r="N35" s="166" t="s">
        <v>65</v>
      </c>
      <c r="O35" s="165"/>
      <c r="P35" s="3"/>
      <c r="Q35" s="13"/>
      <c r="W35" s="42"/>
      <c r="Y35" s="158"/>
      <c r="AA35" s="119"/>
      <c r="AB35" s="21"/>
      <c r="AE35" s="54"/>
      <c r="AF35" s="123"/>
    </row>
    <row r="36" spans="1:32" s="2" customFormat="1" ht="7.5" customHeight="1" x14ac:dyDescent="0.25">
      <c r="B36" s="23"/>
      <c r="C36" s="24">
        <v>9415201059</v>
      </c>
      <c r="D36" s="24"/>
      <c r="E36" s="24"/>
      <c r="F36" s="24"/>
      <c r="G36" s="24"/>
      <c r="H36" s="25"/>
      <c r="I36" s="24"/>
      <c r="J36" s="24"/>
      <c r="K36" s="24"/>
      <c r="L36" s="24"/>
      <c r="M36" s="24"/>
      <c r="N36" s="24"/>
      <c r="O36" s="61"/>
      <c r="P36" s="24"/>
      <c r="Q36" s="26"/>
      <c r="Y36" s="48"/>
    </row>
    <row r="37" spans="1:32" ht="5.0999999999999996" customHeight="1" x14ac:dyDescent="0.25">
      <c r="Y37" s="48"/>
    </row>
    <row r="38" spans="1:32" ht="3.75" hidden="1" customHeight="1" x14ac:dyDescent="0.25">
      <c r="A38" s="308" t="s">
        <v>17</v>
      </c>
      <c r="B38" s="308"/>
      <c r="C38" s="308"/>
      <c r="D38" s="308"/>
      <c r="E38" s="308"/>
      <c r="F38" s="27"/>
      <c r="G38" s="27"/>
      <c r="H38" s="29"/>
      <c r="I38" s="29"/>
      <c r="J38" s="29"/>
      <c r="K38" s="29"/>
      <c r="L38" s="29"/>
      <c r="M38" s="29"/>
      <c r="N38" s="29"/>
      <c r="Y38" s="48"/>
    </row>
    <row r="39" spans="1:32" ht="15" customHeight="1" x14ac:dyDescent="0.25">
      <c r="Y39" s="48"/>
    </row>
    <row r="40" spans="1:32" x14ac:dyDescent="0.25">
      <c r="T40" s="40" t="s">
        <v>161</v>
      </c>
      <c r="Y40" s="48"/>
    </row>
    <row r="41" spans="1:32" ht="30" x14ac:dyDescent="0.25">
      <c r="T41" s="40" t="s">
        <v>162</v>
      </c>
      <c r="Y41" s="48"/>
    </row>
    <row r="42" spans="1:32" x14ac:dyDescent="0.25">
      <c r="N42" s="1"/>
      <c r="O42" s="1"/>
      <c r="T42" s="40" t="s">
        <v>23</v>
      </c>
      <c r="Y42" s="48"/>
    </row>
    <row r="43" spans="1:32" x14ac:dyDescent="0.25">
      <c r="N43" s="1"/>
      <c r="O43" s="1"/>
      <c r="T43" s="40" t="s">
        <v>32</v>
      </c>
      <c r="Y43" s="48"/>
    </row>
    <row r="44" spans="1:32" x14ac:dyDescent="0.25">
      <c r="N44" s="1"/>
      <c r="O44" s="1"/>
      <c r="T44" s="41" t="s">
        <v>33</v>
      </c>
      <c r="Y44" s="48"/>
    </row>
    <row r="45" spans="1:32" x14ac:dyDescent="0.25">
      <c r="N45" s="1"/>
      <c r="O45" s="1"/>
      <c r="T45" s="42" t="s">
        <v>34</v>
      </c>
      <c r="Y45" s="48"/>
    </row>
    <row r="46" spans="1:32" ht="20.100000000000001" customHeight="1" x14ac:dyDescent="0.25">
      <c r="N46" s="1"/>
      <c r="O46" s="1"/>
      <c r="T46" s="42" t="s">
        <v>14</v>
      </c>
      <c r="Y46" s="48"/>
    </row>
    <row r="47" spans="1:32" ht="20.100000000000001" customHeight="1" x14ac:dyDescent="0.25">
      <c r="N47" s="1"/>
      <c r="O47" s="1"/>
      <c r="S47" s="35"/>
      <c r="T47" s="42" t="s">
        <v>47</v>
      </c>
      <c r="W47" s="35"/>
    </row>
    <row r="48" spans="1:32" ht="20.100000000000001" customHeight="1" x14ac:dyDescent="0.25">
      <c r="N48" s="1"/>
      <c r="O48" s="1"/>
      <c r="S48" s="35"/>
      <c r="T48" s="42" t="s">
        <v>35</v>
      </c>
      <c r="W48" s="35"/>
      <c r="Y48" s="49"/>
    </row>
    <row r="49" spans="14:25" ht="20.100000000000001" customHeight="1" x14ac:dyDescent="0.25">
      <c r="N49" s="1"/>
      <c r="O49" s="1"/>
      <c r="S49" s="35"/>
      <c r="T49" s="42" t="s">
        <v>36</v>
      </c>
      <c r="W49" s="35"/>
      <c r="X49" s="21"/>
      <c r="Y49" s="49"/>
    </row>
    <row r="50" spans="14:25" ht="20.100000000000001" customHeight="1" x14ac:dyDescent="0.25">
      <c r="N50" s="1"/>
      <c r="O50" s="1"/>
      <c r="S50" s="35"/>
      <c r="T50" s="42" t="s">
        <v>48</v>
      </c>
      <c r="W50" s="35"/>
      <c r="X50" s="21"/>
      <c r="Y50" s="49"/>
    </row>
    <row r="51" spans="14:25" ht="20.100000000000001" customHeight="1" x14ac:dyDescent="0.25">
      <c r="N51" s="1"/>
      <c r="O51" s="1"/>
      <c r="S51" s="35"/>
      <c r="T51" s="42" t="s">
        <v>24</v>
      </c>
      <c r="W51" s="35"/>
      <c r="Y51" s="49"/>
    </row>
    <row r="52" spans="14:25" ht="20.100000000000001" customHeight="1" x14ac:dyDescent="0.25">
      <c r="N52" s="1"/>
      <c r="O52" s="1"/>
      <c r="S52" s="35"/>
      <c r="T52" s="42" t="s">
        <v>53</v>
      </c>
      <c r="W52" s="35"/>
      <c r="Y52" s="49"/>
    </row>
    <row r="53" spans="14:25" ht="20.100000000000001" customHeight="1" x14ac:dyDescent="0.25">
      <c r="N53" s="1"/>
      <c r="O53" s="1"/>
      <c r="T53" s="42" t="s">
        <v>25</v>
      </c>
      <c r="W53" s="35"/>
      <c r="Y53" s="49"/>
    </row>
    <row r="54" spans="14:25" ht="20.100000000000001" customHeight="1" x14ac:dyDescent="0.25">
      <c r="N54" s="1"/>
      <c r="O54" s="1"/>
      <c r="S54" s="35"/>
      <c r="T54" s="42" t="s">
        <v>26</v>
      </c>
      <c r="W54" s="35"/>
      <c r="Y54" s="50"/>
    </row>
    <row r="55" spans="14:25" ht="20.100000000000001" customHeight="1" x14ac:dyDescent="0.25">
      <c r="N55" s="1"/>
      <c r="O55" s="1"/>
      <c r="S55" s="35"/>
      <c r="T55" s="42" t="s">
        <v>27</v>
      </c>
      <c r="W55" s="35"/>
      <c r="Y55" s="50"/>
    </row>
    <row r="56" spans="14:25" ht="20.100000000000001" customHeight="1" x14ac:dyDescent="0.25">
      <c r="N56" s="1"/>
      <c r="O56" s="1"/>
      <c r="S56" s="35"/>
      <c r="T56" s="42" t="s">
        <v>49</v>
      </c>
      <c r="W56" s="35"/>
      <c r="X56" s="21"/>
      <c r="Y56" s="50"/>
    </row>
    <row r="57" spans="14:25" ht="20.100000000000001" customHeight="1" x14ac:dyDescent="0.25">
      <c r="N57" s="1"/>
      <c r="O57" s="1"/>
      <c r="S57" s="35"/>
      <c r="T57" s="42" t="s">
        <v>28</v>
      </c>
      <c r="W57" s="35"/>
      <c r="Y57" s="50"/>
    </row>
    <row r="58" spans="14:25" ht="20.100000000000001" customHeight="1" x14ac:dyDescent="0.25">
      <c r="N58" s="1"/>
      <c r="O58" s="1"/>
      <c r="S58" s="35"/>
      <c r="T58" s="42" t="s">
        <v>54</v>
      </c>
      <c r="W58" s="35"/>
      <c r="X58" s="21"/>
      <c r="Y58" s="50"/>
    </row>
    <row r="59" spans="14:25" ht="20.100000000000001" customHeight="1" x14ac:dyDescent="0.25">
      <c r="N59" s="1"/>
      <c r="O59" s="1"/>
      <c r="S59" s="35"/>
      <c r="T59" s="42" t="s">
        <v>50</v>
      </c>
      <c r="W59" s="35"/>
      <c r="Y59" s="50"/>
    </row>
    <row r="60" spans="14:25" ht="20.100000000000001" customHeight="1" x14ac:dyDescent="0.25">
      <c r="N60" s="1"/>
      <c r="O60" s="1"/>
      <c r="S60" s="35"/>
      <c r="T60" s="42" t="s">
        <v>51</v>
      </c>
      <c r="W60" s="35"/>
      <c r="Y60" s="51"/>
    </row>
    <row r="61" spans="14:25" ht="20.100000000000001" customHeight="1" x14ac:dyDescent="0.25">
      <c r="N61" s="1"/>
      <c r="O61" s="1"/>
      <c r="T61" s="42" t="s">
        <v>52</v>
      </c>
      <c r="W61" s="35"/>
      <c r="Y61" s="51"/>
    </row>
    <row r="62" spans="14:25" ht="20.100000000000001" customHeight="1" x14ac:dyDescent="0.25">
      <c r="N62" s="1"/>
      <c r="O62" s="1"/>
      <c r="S62" s="35"/>
      <c r="W62" s="35"/>
      <c r="X62" s="21"/>
      <c r="Y62" s="51"/>
    </row>
    <row r="63" spans="14:25" ht="20.100000000000001" customHeight="1" x14ac:dyDescent="0.25">
      <c r="N63" s="1"/>
      <c r="O63" s="1"/>
      <c r="S63" s="35"/>
      <c r="W63" s="35"/>
      <c r="Y63" s="51"/>
    </row>
    <row r="64" spans="14:25" ht="20.100000000000001" customHeight="1" x14ac:dyDescent="0.25">
      <c r="N64" s="1"/>
      <c r="O64" s="1"/>
      <c r="S64" s="35"/>
      <c r="W64" s="35"/>
      <c r="Y64" s="51"/>
    </row>
    <row r="65" spans="14:25" ht="20.100000000000001" customHeight="1" x14ac:dyDescent="0.25">
      <c r="N65" s="1"/>
      <c r="O65" s="1"/>
      <c r="S65" s="35"/>
      <c r="W65" s="35"/>
      <c r="Y65" s="51"/>
    </row>
    <row r="66" spans="14:25" ht="20.100000000000001" customHeight="1" x14ac:dyDescent="0.25">
      <c r="N66" s="1"/>
      <c r="O66" s="1"/>
      <c r="S66" s="35"/>
      <c r="W66" s="35"/>
      <c r="Y66" s="52"/>
    </row>
    <row r="67" spans="14:25" ht="20.100000000000001" customHeight="1" x14ac:dyDescent="0.25">
      <c r="N67" s="1"/>
      <c r="O67" s="1"/>
      <c r="S67" s="35"/>
      <c r="W67" s="35"/>
      <c r="Y67" s="52"/>
    </row>
    <row r="68" spans="14:25" ht="20.100000000000001" customHeight="1" x14ac:dyDescent="0.25">
      <c r="N68" s="1"/>
      <c r="O68" s="1"/>
      <c r="S68" s="35"/>
      <c r="W68" s="35"/>
      <c r="Y68" s="52"/>
    </row>
    <row r="69" spans="14:25" ht="20.100000000000001" customHeight="1" x14ac:dyDescent="0.25">
      <c r="N69" s="1"/>
      <c r="O69" s="1"/>
      <c r="W69" s="35"/>
      <c r="Y69" s="52"/>
    </row>
    <row r="70" spans="14:25" ht="20.100000000000001" customHeight="1" x14ac:dyDescent="0.25">
      <c r="N70" s="1"/>
      <c r="O70" s="1"/>
      <c r="W70" s="35"/>
      <c r="Y70" s="52"/>
    </row>
    <row r="71" spans="14:25" ht="20.100000000000001" customHeight="1" x14ac:dyDescent="0.25">
      <c r="N71" s="1"/>
      <c r="O71" s="1"/>
      <c r="X71" s="35"/>
      <c r="Y71" s="52"/>
    </row>
    <row r="72" spans="14:25" ht="20.100000000000001" customHeight="1" x14ac:dyDescent="0.25">
      <c r="N72" s="1"/>
      <c r="O72" s="1"/>
      <c r="X72" s="35"/>
      <c r="Y72" s="49"/>
    </row>
    <row r="73" spans="14:25" ht="20.100000000000001" customHeight="1" x14ac:dyDescent="0.25">
      <c r="N73" s="1"/>
      <c r="O73" s="1"/>
      <c r="X73" s="35"/>
      <c r="Y73" s="49"/>
    </row>
    <row r="74" spans="14:25" ht="20.100000000000001" customHeight="1" x14ac:dyDescent="0.25">
      <c r="N74" s="1"/>
      <c r="O74" s="1"/>
      <c r="X74" s="35"/>
      <c r="Y74" s="49"/>
    </row>
    <row r="75" spans="14:25" ht="20.100000000000001" customHeight="1" x14ac:dyDescent="0.25">
      <c r="N75" s="1"/>
      <c r="O75" s="1"/>
      <c r="X75" s="35"/>
      <c r="Y75" s="49"/>
    </row>
    <row r="76" spans="14:25" ht="20.100000000000001" customHeight="1" x14ac:dyDescent="0.25">
      <c r="N76" s="1"/>
      <c r="O76" s="1"/>
      <c r="X76" s="35"/>
      <c r="Y76" s="49"/>
    </row>
    <row r="77" spans="14:25" ht="20.100000000000001" customHeight="1" x14ac:dyDescent="0.25">
      <c r="N77" s="1"/>
      <c r="O77" s="1"/>
      <c r="X77" s="35"/>
      <c r="Y77" s="49"/>
    </row>
    <row r="78" spans="14:25" ht="20.100000000000001" customHeight="1" x14ac:dyDescent="0.25">
      <c r="N78" s="1"/>
      <c r="O78" s="1"/>
      <c r="X78" s="35"/>
      <c r="Y78" s="51"/>
    </row>
    <row r="79" spans="14:25" ht="20.100000000000001" customHeight="1" x14ac:dyDescent="0.25">
      <c r="N79" s="1"/>
      <c r="O79" s="1"/>
      <c r="X79" s="35"/>
      <c r="Y79" s="51"/>
    </row>
    <row r="80" spans="14:25" ht="20.100000000000001" customHeight="1" x14ac:dyDescent="0.25">
      <c r="N80" s="1"/>
      <c r="O80" s="1"/>
      <c r="X80" s="35"/>
      <c r="Y80" s="51"/>
    </row>
    <row r="81" spans="14:25" ht="20.100000000000001" customHeight="1" x14ac:dyDescent="0.25">
      <c r="N81" s="1"/>
      <c r="O81" s="1"/>
      <c r="X81" s="35"/>
      <c r="Y81" s="51"/>
    </row>
    <row r="82" spans="14:25" ht="20.100000000000001" customHeight="1" x14ac:dyDescent="0.25">
      <c r="N82" s="1"/>
      <c r="O82" s="1"/>
      <c r="X82" s="35"/>
      <c r="Y82" s="39"/>
    </row>
    <row r="83" spans="14:25" ht="20.100000000000001" customHeight="1" x14ac:dyDescent="0.25">
      <c r="N83" s="1"/>
      <c r="O83" s="1"/>
      <c r="X83" s="35"/>
      <c r="Y83" s="51"/>
    </row>
    <row r="84" spans="14:25" x14ac:dyDescent="0.25">
      <c r="N84" s="1"/>
      <c r="O84" s="1"/>
      <c r="Y84" s="47"/>
    </row>
    <row r="85" spans="14:25" x14ac:dyDescent="0.25">
      <c r="N85" s="1"/>
      <c r="O85" s="1"/>
      <c r="Y85" s="47"/>
    </row>
    <row r="86" spans="14:25" x14ac:dyDescent="0.25">
      <c r="N86" s="1"/>
      <c r="O86" s="1"/>
      <c r="Y86" s="47"/>
    </row>
    <row r="87" spans="14:25" x14ac:dyDescent="0.25">
      <c r="N87" s="1"/>
      <c r="O87" s="1"/>
      <c r="Y87" s="47"/>
    </row>
    <row r="88" spans="14:25" x14ac:dyDescent="0.25">
      <c r="N88" s="1"/>
      <c r="O88" s="1"/>
      <c r="Y88" s="47"/>
    </row>
    <row r="89" spans="14:25" x14ac:dyDescent="0.25">
      <c r="N89" s="1"/>
      <c r="O89" s="1"/>
      <c r="Y89" s="47"/>
    </row>
    <row r="90" spans="14:25" x14ac:dyDescent="0.25">
      <c r="N90" s="1"/>
      <c r="O90" s="1"/>
      <c r="Y90" s="47"/>
    </row>
    <row r="91" spans="14:25" x14ac:dyDescent="0.25">
      <c r="N91" s="1"/>
      <c r="O91" s="1"/>
      <c r="Y91" s="47"/>
    </row>
    <row r="92" spans="14:25" x14ac:dyDescent="0.25">
      <c r="N92" s="1"/>
      <c r="O92" s="1"/>
      <c r="Y92" s="47"/>
    </row>
    <row r="93" spans="14:25" x14ac:dyDescent="0.25">
      <c r="N93" s="1"/>
      <c r="O93" s="1"/>
      <c r="Y93" s="47"/>
    </row>
    <row r="94" spans="14:25" x14ac:dyDescent="0.25">
      <c r="N94" s="1"/>
      <c r="O94" s="1"/>
      <c r="Y94" s="47"/>
    </row>
    <row r="95" spans="14:25" x14ac:dyDescent="0.25">
      <c r="N95" s="1"/>
      <c r="O95" s="1"/>
      <c r="Y95" s="47"/>
    </row>
    <row r="96" spans="14:25" x14ac:dyDescent="0.25">
      <c r="N96" s="1"/>
      <c r="O96" s="1"/>
      <c r="Y96" s="47"/>
    </row>
    <row r="97" spans="14:25" x14ac:dyDescent="0.25">
      <c r="N97" s="1"/>
      <c r="O97" s="1"/>
      <c r="Y97" s="47"/>
    </row>
  </sheetData>
  <sheetProtection algorithmName="SHA-512" hashValue="iZxphT6RglqnPQAw7ZCS8fXHJr3ybjyigcDUIf7UMKb9SsEcNfXZJLkzQxx4IoKLH6CukTTuYQvFbBvakP8xAw==" saltValue="J7JVde1y2/8MkyhVDDg1cQ==" spinCount="100000" sheet="1" objects="1" scenarios="1"/>
  <mergeCells count="27">
    <mergeCell ref="K26:P26"/>
    <mergeCell ref="C31:F31"/>
    <mergeCell ref="C33:F33"/>
    <mergeCell ref="M29:P29"/>
    <mergeCell ref="M31:P31"/>
    <mergeCell ref="M33:P33"/>
    <mergeCell ref="N17:O17"/>
    <mergeCell ref="J17:L17"/>
    <mergeCell ref="F7:N7"/>
    <mergeCell ref="C4:P4"/>
    <mergeCell ref="C5:P5"/>
    <mergeCell ref="A38:E38"/>
    <mergeCell ref="E9:I9"/>
    <mergeCell ref="K9:O9"/>
    <mergeCell ref="E11:I11"/>
    <mergeCell ref="K13:O13"/>
    <mergeCell ref="E13:I13"/>
    <mergeCell ref="K15:O15"/>
    <mergeCell ref="E15:I15"/>
    <mergeCell ref="K11:O11"/>
    <mergeCell ref="C29:F29"/>
    <mergeCell ref="C19:O23"/>
    <mergeCell ref="K25:P25"/>
    <mergeCell ref="K27:O28"/>
    <mergeCell ref="C27:I28"/>
    <mergeCell ref="C25:I25"/>
    <mergeCell ref="C26:I26"/>
  </mergeCells>
  <dataValidations disablePrompts="1" count="1">
    <dataValidation type="list" allowBlank="1" showInputMessage="1" showErrorMessage="1" sqref="H38:N38" xr:uid="{00000000-0002-0000-0600-000000000000}">
      <formula1>name</formula1>
    </dataValidation>
  </dataValidations>
  <hyperlinks>
    <hyperlink ref="N35" r:id="rId1" xr:uid="{00000000-0004-0000-0600-000000000000}"/>
    <hyperlink ref="AF33" r:id="rId2" display="mailto:abc@example.com" xr:uid="{00000000-0004-0000-0600-000001000000}"/>
    <hyperlink ref="AF34" r:id="rId3" xr:uid="{00000000-0004-0000-0600-000002000000}"/>
    <hyperlink ref="AF32" r:id="rId4" display="tel:+01273123456" xr:uid="{00000000-0004-0000-0600-000003000000}"/>
    <hyperlink ref="N17:O17" location="'AIFTP Directory 2022'!E13" display="Home" xr:uid="{00000000-0004-0000-0600-000004000000}"/>
    <hyperlink ref="F35" r:id="rId5" xr:uid="{00000000-0004-0000-0600-000005000000}"/>
  </hyperlinks>
  <pageMargins left="0.59055118110236227" right="1.7716535433070868" top="0.78740157480314965" bottom="0.19685039370078741" header="0" footer="0"/>
  <pageSetup scale="82" orientation="portrait" r:id="rId6"/>
  <headerFooter>
    <oddFooter>&amp;CPage &amp;P</oddFooter>
  </headerFooter>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8</vt:i4>
      </vt:variant>
    </vt:vector>
  </HeadingPairs>
  <TitlesOfParts>
    <vt:vector size="15" baseType="lpstr">
      <vt:lpstr>AIFTP Directory 2022</vt:lpstr>
      <vt:lpstr>AIFTP Committee Data 2022 </vt:lpstr>
      <vt:lpstr>Message</vt:lpstr>
      <vt:lpstr>How to view</vt:lpstr>
      <vt:lpstr>Index</vt:lpstr>
      <vt:lpstr>Search</vt:lpstr>
      <vt:lpstr>Thanks</vt:lpstr>
      <vt:lpstr>'AIFTP Committee Data 2022 '!Print_Area</vt:lpstr>
      <vt:lpstr>'AIFTP Directory 2022'!Print_Area</vt:lpstr>
      <vt:lpstr>'How to view'!Print_Area</vt:lpstr>
      <vt:lpstr>Index!Print_Area</vt:lpstr>
      <vt:lpstr>Message!Print_Area</vt:lpstr>
      <vt:lpstr>Search!Print_Area</vt:lpstr>
      <vt:lpstr>Thanks!Print_Area</vt:lpstr>
      <vt:lpstr>'AIFTP Committee Data 2022 '!ps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c:creator>
  <cp:lastModifiedBy>Admin</cp:lastModifiedBy>
  <cp:lastPrinted>2022-02-23T13:57:26Z</cp:lastPrinted>
  <dcterms:created xsi:type="dcterms:W3CDTF">2015-06-05T18:17:20Z</dcterms:created>
  <dcterms:modified xsi:type="dcterms:W3CDTF">2022-06-14T11:33:28Z</dcterms:modified>
</cp:coreProperties>
</file>